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drawings/charts/chart3.xml" ContentType="application/vnd.openxmlformats-officedocument.drawingml.char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d2f2b2c9e54e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a35e3cdeed2b4c6e"/>
    <x:sheet xmlns:r="http://schemas.openxmlformats.org/officeDocument/2006/relationships" name="Recetas" sheetId="2" r:id="R598364759047479f"/>
    <x:sheet xmlns:r="http://schemas.openxmlformats.org/officeDocument/2006/relationships" name="Ingredientes receta" sheetId="3" r:id="Rd6c52019fbbb4cc6"/>
    <x:sheet xmlns:r="http://schemas.openxmlformats.org/officeDocument/2006/relationships" name="Insumos" sheetId="4" r:id="R674475ada44c44c9"/>
    <x:sheet xmlns:r="http://schemas.openxmlformats.org/officeDocument/2006/relationships" name="Guía" sheetId="5" r:id="R630f6a8db9a54257"/>
    <x:sheet xmlns:r="http://schemas.openxmlformats.org/officeDocument/2006/relationships" name="Configuración" sheetId="6" r:id="R26ac3ec8637145d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%"/>
    <x:numFmt numFmtId="201" formatCode="0"/>
    <x:numFmt numFmtId="202" formatCode="0.0%"/>
    <x:numFmt numFmtId="203" formatCode="&quot;S/ &quot; #,##0.00"/>
  </x:numFmts>
  <x:fonts count="8">
    <x:font>
      <x:sz val="11"/>
      <x:name val="Carlito"/>
    </x:font>
    <x:font>
      <x:b/>
      <x:sz val="19"/>
      <x:color rgb="FFFFFFFF"/>
      <x:name val="Carlito"/>
    </x:font>
    <x:font>
      <x:sz val="11"/>
      <x:color rgb="FF687586"/>
      <x:name val="Carlito"/>
    </x:font>
    <x:font>
      <x:b/>
      <x:sz val="10"/>
      <x:color rgb="FF12805C"/>
      <x:name val="Carlito"/>
    </x:font>
    <x:font>
      <x:b/>
      <x:sz val="18"/>
      <x:color rgb="FF17212D"/>
      <x:name val="Carlito"/>
    </x:font>
    <x:font>
      <x:sz val="10"/>
      <x:color rgb="FF24476A"/>
      <x:name val="Carlito"/>
    </x:font>
    <x:font>
      <x:b/>
      <x:sz val="11"/>
      <x:color rgb="FFFFFFFF"/>
      <x:name val="Carlito"/>
    </x:font>
    <x:font>
      <x:b/>
      <x:sz val="10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7212D"/>
      </x:patternFill>
    </x:fill>
    <x:fill>
      <x:patternFill patternType="solid">
        <x:fgColor rgb="FFEAF3EF"/>
      </x:patternFill>
    </x:fill>
    <x:fill>
      <x:patternFill patternType="solid">
        <x:fgColor rgb="FFF3F8F5"/>
      </x:patternFill>
    </x:fill>
    <x:fill>
      <x:patternFill patternType="solid">
        <x:fgColor rgb="FFEAF1FA"/>
      </x:patternFill>
    </x:fill>
  </x:fills>
  <x:borders count="2">
    <x:border/>
    <x:border/>
  </x:borders>
  <x:cellStyleXfs count="1">
    <x:xf numFmtId="0" fontId="0" fillId="0" borderId="0"/>
  </x:cellStyleXfs>
  <x:cellXfs count="52">
    <x:xf numFmtId="0" fontId="0" fillId="0" borderId="0" xfId="0"/>
    <x:xf numFmtId="0" fontId="0" fillId="0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201" fontId="4" fillId="4" borderId="0" xfId="0" applyNumberFormat="1" applyFont="1" applyFill="1" applyBorder="1"/>
    <x:xf numFmtId="201" fontId="4" fillId="4" borderId="1" xfId="0" applyNumberFormat="1" applyFont="1" applyFill="1" applyBorder="1"/>
    <x:xf numFmtId="202" fontId="4" fillId="4" borderId="0" xfId="0" applyNumberFormat="1" applyFont="1" applyFill="1" applyBorder="1"/>
    <x:xf numFmtId="202" fontId="4" fillId="4" borderId="1" xfId="0" applyNumberFormat="1" applyFont="1" applyFill="1" applyBorder="1"/>
    <x:xf numFmtId="203" fontId="4" fillId="4" borderId="0" xfId="0" applyNumberFormat="1" applyFont="1" applyFill="1" applyBorder="1"/>
    <x:xf numFmtId="203" fontId="4" fillId="4" borderId="1" xfId="0" applyNumberFormat="1" applyFont="1" applyFill="1" applyBorder="1"/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wrapText="1"/>
    </x:xf>
    <x:xf numFmtId="0" fontId="5" fillId="5" borderId="1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wrapText="1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1" xfId="0" applyNumberFormat="1" applyFont="1" applyFill="1" applyBorder="1"/>
    <x:xf numFmtId="0" fontId="6" fillId="2" borderId="1" xfId="0" applyNumberFormat="1" applyFont="1" applyFill="1" applyBorder="1" applyAlignment="1">
      <x:alignment wrapText="1"/>
    </x:xf>
    <x:xf numFmtId="0" fontId="6" fillId="2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7" fillId="2" borderId="0" xfId="0" applyNumberFormat="1" applyFont="1" applyFill="1" applyBorder="1"/>
    <x:xf numFmtId="0" fontId="7" fillId="2" borderId="0" xfId="0" applyNumberFormat="1" applyFont="1" applyFill="1" applyBorder="1" applyAlignment="1">
      <x:alignment wrapText="1"/>
    </x:xf>
    <x:xf numFmtId="0" fontId="7" fillId="2" borderId="1" xfId="0" applyNumberFormat="1" applyFont="1" applyFill="1" applyBorder="1"/>
    <x:xf numFmtId="0" fontId="7" fillId="2" borderId="1" xfId="0" applyNumberFormat="1" applyFont="1" applyFill="1" applyBorder="1" applyAlignment="1">
      <x:alignment wrapText="1"/>
    </x:xf>
    <x:xf numFmtId="0" fontId="0" fillId="2" borderId="0" xfId="0" applyNumberFormat="1" applyFont="1" applyFill="1" applyBorder="1" applyAlignment="1">
      <x:alignment wrapText="1"/>
    </x:xf>
    <x:xf numFmtId="0" fontId="0" fillId="2" borderId="1" xfId="0" applyNumberFormat="1" applyFont="1" applyFill="1" applyBorder="1" applyAlignment="1">
      <x:alignment wrapText="1"/>
    </x:xf>
    <x:xf numFmtId="203" fontId="0" fillId="0" borderId="0" xfId="0" applyNumberFormat="1" applyFont="1" applyFill="1" applyBorder="1"/>
    <x:xf numFmtId="203" fontId="0" fillId="0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</x:cellXfs>
  <x:cellStyles count="1">
    <x:cellStyle name="Normal" xfId="0"/>
  </x:cellStyles>
  <x:dxfs count="1">
    <x:dxf>
      <x:font>
        <x:color rgb="FFB45309"/>
      </x:font>
      <x:fill>
        <x:patternFill patternType="solid">
          <x:bgColor rgb="FFFDE9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ff9187694c40ce" /><Relationship Type="http://schemas.openxmlformats.org/officeDocument/2006/relationships/theme" Target="/xl/theme/theme1.xml" Id="R6e9d656265664984" /><Relationship Type="http://schemas.openxmlformats.org/officeDocument/2006/relationships/sharedStrings" Target="/xl/sharedStrings.xml" Id="R60e5229539534672" /><Relationship Type="http://schemas.openxmlformats.org/officeDocument/2006/relationships/worksheet" Target="/xl/worksheets/sheet1.xml" Id="Ra35e3cdeed2b4c6e" /><Relationship Type="http://schemas.openxmlformats.org/officeDocument/2006/relationships/worksheet" Target="/xl/worksheets/sheet2.xml" Id="R598364759047479f" /><Relationship Type="http://schemas.openxmlformats.org/officeDocument/2006/relationships/worksheet" Target="/xl/worksheets/sheet3.xml" Id="Rd6c52019fbbb4cc6" /><Relationship Type="http://schemas.openxmlformats.org/officeDocument/2006/relationships/worksheet" Target="/xl/worksheets/sheet4.xml" Id="R674475ada44c44c9" /><Relationship Type="http://schemas.openxmlformats.org/officeDocument/2006/relationships/worksheet" Target="/xl/worksheets/sheet5.xml" Id="R630f6a8db9a54257" /><Relationship Type="http://schemas.openxmlformats.org/officeDocument/2006/relationships/worksheet" Target="/xl/worksheets/sheet6.xml" Id="R26ac3ec8637145d0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57a436cfd0dc47b1" /><Relationship Type="http://schemas.openxmlformats.org/officeDocument/2006/relationships/chart" Target="/xl/drawings/charts/chart2.xml" Id="R352514abf4444fc4" /><Relationship Type="http://schemas.openxmlformats.org/officeDocument/2006/relationships/chart" Target="/xl/drawings/charts/chart3.xml" Id="R28ad15ec55464734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Food cost real vs. objetivo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Food cost real</c:v>
          </c:tx>
          <c:cat>
            <c:strRef>
              <c:f>'Dashboard'!$J$2:$J$11</c:f>
              <c:strCache>
                <c:ptCount val="0"/>
              </c:strCache>
            </c:strRef>
          </c:cat>
          <c:val>
            <c:numRef>
              <c:f>'Dashboard'!$K$2:$K$11</c:f>
              <c:numCache>
                <c:formatCode>General</c:formatCode>
                <c:ptCount val="0"/>
              </c:numCache>
            </c:numRef>
          </c:val>
        </c:ser>
        <c:ser>
          <c:idx val="1"/>
          <c:order val="1"/>
          <c:tx>
            <c:v>Objetivo</c:v>
          </c:tx>
          <c:cat>
            <c:strRef>
              <c:f>'Dashboard'!$J$2:$J$11</c:f>
              <c:strCache>
                <c:ptCount val="0"/>
              </c:strCache>
            </c:strRef>
          </c:cat>
          <c:val>
            <c:numRef>
              <c:f>'Dashboard'!$L$2:$L$11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Margen bruto por plato</a:t>
            </a:r>
          </a:p>
        </c:rich>
      </c:tx>
    </c:title>
    <c:plotArea>
      <c:barChart>
        <c:barDir val="col"/>
        <c:grouping val="clustered"/>
        <c:varyColors val="0"/>
        <c:ser>
          <c:idx val="0"/>
          <c:order val="0"/>
          <c:tx>
            <c:v>Margen bruto S/</c:v>
          </c:tx>
          <c:cat>
            <c:strRef>
              <c:f>'Dashboard'!$R$2:$R$11</c:f>
              <c:strCache>
                <c:ptCount val="0"/>
              </c:strCache>
            </c:strRef>
          </c:cat>
          <c:val>
            <c:numRef>
              <c:f>'Dashboard'!$S$2:$S$11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3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Costo por porción (ejemplos de rubros)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Costo por porción</c:v>
          </c:tx>
          <c:cat>
            <c:strRef>
              <c:f>'Dashboard'!$O$2:$O$11</c:f>
              <c:strCache>
                <c:ptCount val="0"/>
              </c:strCache>
            </c:strRef>
          </c:cat>
          <c:val>
            <c:numRef>
              <c:f>'Dashboard'!$P$2:$P$11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15</xdr:row>
      <xdr:rowOff>0</xdr:rowOff>
    </xdr:from>
    <xdr:to>
      <xdr:col>8</xdr:col>
      <xdr:colOff>0</xdr:colOff>
      <xdr:row>30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57a436cfd0dc47b1"/>
        </a:graphicData>
      </a:graphic>
    </xdr:graphicFrame>
    <xdr:clientData/>
  </xdr:twoCellAnchor>
  <xdr:twoCellAnchor>
    <xdr:from>
      <xdr:col>0</xdr:col>
      <xdr:colOff>0</xdr:colOff>
      <xdr:row>31</xdr:row>
      <xdr:rowOff>0</xdr:rowOff>
    </xdr:from>
    <xdr:to>
      <xdr:col>8</xdr:col>
      <xdr:colOff>0</xdr:colOff>
      <xdr:row>46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352514abf4444fc4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8</xdr:col>
      <xdr:colOff>0</xdr:colOff>
      <xdr:row>62</xdr:row>
      <xdr:rowOff>0</xdr:rowOff>
    </xdr:to>
    <xdr:graphicFrame macro="">
      <xdr:nvGraphicFramePr>
        <xdr:cNvPr id="3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28ad15ec55464734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2" name="RecetasRyori" displayName="RecetasRyori" ref="A1:K61" headerRowCount="1" totalsRowCount="0" totalsRowShown="0">
  <x:tableColumns count="11">
    <x:tableColumn id="1" name="Código"/>
    <x:tableColumn id="2" name="Plato"/>
    <x:tableColumn id="3" name="Rubro"/>
    <x:tableColumn id="4" name="Precio con IGV"/>
    <x:tableColumn id="5" name="Porciones / lote"/>
    <x:tableColumn id="6" name="Food cost objetivo"/>
    <x:tableColumn id="7" name="Venta neta / porción"/>
    <x:tableColumn id="8" name="Costo lote"/>
    <x:tableColumn id="9" name="Costo / porción"/>
    <x:tableColumn id="10" name="Food cost real"/>
    <x:tableColumn id="11" name="Margen bruto / porció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3" name="DetalleRecetasRyori" displayName="DetalleRecetasRyori" ref="A1:H201" headerRowCount="1" totalsRowCount="0" totalsRowShown="0">
  <x:tableColumns count="8">
    <x:tableColumn id="1" name="Código receta"/>
    <x:tableColumn id="2" name="Código insumo"/>
    <x:tableColumn id="3" name="Cantidad usada"/>
    <x:tableColumn id="4" name="Insumo"/>
    <x:tableColumn id="5" name="Unidad"/>
    <x:tableColumn id="6" name="Costo unitario"/>
    <x:tableColumn id="7" name="Observación"/>
    <x:tableColumn id="8" name="Costo ingrediente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1" name="InsumosRyori" displayName="InsumosRyori" ref="A1:H81" headerRowCount="1" totalsRowCount="0" totalsRowShown="0">
  <x:tableColumns count="8">
    <x:tableColumn id="1" name="Código"/>
    <x:tableColumn id="2" name="Insumo"/>
    <x:tableColumn id="3" name="Categoría"/>
    <x:tableColumn id="4" name="Unidad compra"/>
    <x:tableColumn id="5" name="Precio compra S/"/>
    <x:tableColumn id="6" name="Incluye IGV"/>
    <x:tableColumn id="7" name="Cantidad comprada"/>
    <x:tableColumn id="8" name="Costo unitario efectivo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1b319c25b9c740b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198ff0892f404ef4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a1b90ed1e63d4d6b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9eed0c5ff4414ec2" /></Relationships>
</file>

<file path=xl/worksheets/sheet1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</x:cols>
  <x:sheetData>
    <x:row r="1">
      <x:c r="A1" s="6" t="str">
        <x:v>RYORI  /  COSTEO DE RECETAS</x:v>
      </x:c>
      <x:c r="B1" s="6"/>
      <x:c r="C1" s="6"/>
      <x:c r="D1" s="6"/>
      <x:c r="E1" s="6"/>
      <x:c r="F1" s="6"/>
      <x:c r="G1" s="6"/>
      <x:c r="H1" s="6"/>
      <x:c r="J1" t="str">
        <x:v>Plato</x:v>
      </x:c>
      <x:c r="K1" t="str">
        <x:v>Food cost real</x:v>
      </x:c>
      <x:c r="L1" t="str">
        <x:v>Objetivo</x:v>
      </x:c>
      <x:c r="M1" t="str">
        <x:v>Margen bruto S/</x:v>
      </x:c>
      <x:c r="O1" t="str">
        <x:v>Rubro</x:v>
      </x:c>
      <x:c r="P1" t="str">
        <x:v>Costo por porción</x:v>
      </x:c>
      <x:c r="R1" t="str">
        <x:v>Plato</x:v>
      </x:c>
      <x:c r="S1" t="str">
        <x:v>Margen bruto S/</x:v>
      </x:c>
    </x:row>
    <x:row r="2">
      <x:c r="A2" s="6"/>
      <x:c r="B2" s="6"/>
      <x:c r="C2" s="6"/>
      <x:c r="D2" s="6"/>
      <x:c r="E2" s="6"/>
      <x:c r="F2" s="6"/>
      <x:c r="G2" s="6"/>
      <x:c r="H2" s="6"/>
      <x:c r="J2" t="str">
        <x:f>Recetas!B2</x:f>
        <x:v>1/4 pollo a la brasa</x:v>
      </x:c>
      <x:c r="K2" t="n">
        <x:f>Recetas!J2</x:f>
        <x:v>0.26090642857142854</x:v>
      </x:c>
      <x:c r="L2" t="n">
        <x:f>Recetas!F2</x:f>
        <x:v>0.3</x:v>
      </x:c>
      <x:c r="M2" t="n">
        <x:f>Recetas!K2</x:f>
        <x:v>17.537813559322036</x:v>
      </x:c>
      <x:c r="O2" t="str">
        <x:f>Recetas!C2</x:f>
        <x:v>Pollería</x:v>
      </x:c>
      <x:c r="P2" t="n">
        <x:f>Recetas!I2</x:f>
        <x:v>6.191</x:v>
      </x:c>
      <x:c r="R2" t="str">
        <x:f>Recetas!B2</x:f>
        <x:v>1/4 pollo a la brasa</x:v>
      </x:c>
      <x:c r="S2" t="n">
        <x:f>Recetas!K2</x:f>
        <x:v>17.537813559322036</x:v>
      </x:c>
    </x:row>
    <x:row r="3">
      <x:c r="A3" s="10" t="str">
        <x:v>Tu rentabilidad, plato por plato · Ejemplos ficticios editables</x:v>
      </x:c>
      <x:c r="B3" s="10"/>
      <x:c r="C3" s="10"/>
      <x:c r="D3" s="10"/>
      <x:c r="E3" s="10"/>
      <x:c r="F3" s="10"/>
      <x:c r="G3" s="10"/>
      <x:c r="H3" s="10"/>
      <x:c r="J3" t="str">
        <x:f>Recetas!B3</x:f>
        <x:v>Ceviche clásico</x:v>
      </x:c>
      <x:c r="K3" t="n">
        <x:f>Recetas!J3</x:f>
        <x:v>0.22637368421052628</x:v>
      </x:c>
      <x:c r="L3" t="n">
        <x:f>Recetas!F3</x:f>
        <x:v>0.32</x:v>
      </x:c>
      <x:c r="M3" t="n">
        <x:f>Recetas!K3</x:f>
        <x:v>24.91338983050848</x:v>
      </x:c>
      <x:c r="O3" t="str">
        <x:f>Recetas!C3</x:f>
        <x:v>Cevichería</x:v>
      </x:c>
      <x:c r="P3" t="n">
        <x:f>Recetas!I3</x:f>
        <x:v>7.29</x:v>
      </x:c>
      <x:c r="R3" t="str">
        <x:f>Recetas!B3</x:f>
        <x:v>Ceviche clásico</x:v>
      </x:c>
      <x:c r="S3" t="n">
        <x:f>Recetas!K3</x:f>
        <x:v>24.91338983050848</x:v>
      </x:c>
    </x:row>
    <x:row r="4">
      <x:c r="J4" t="str">
        <x:f>Recetas!B4</x:f>
        <x:v>Hamburguesa clásica</x:v>
      </x:c>
      <x:c r="K4" t="n">
        <x:f>Recetas!J4</x:f>
        <x:v>0.34219999999999995</x:v>
      </x:c>
      <x:c r="L4" t="n">
        <x:f>Recetas!F4</x:f>
        <x:v>0.33</x:v>
      </x:c>
      <x:c r="M4" t="n">
        <x:f>Recetas!K4</x:f>
        <x:v>13.936440677966104</x:v>
      </x:c>
      <x:c r="O4" t="str">
        <x:f>Recetas!C4</x:f>
        <x:v>Hamburguesería</x:v>
      </x:c>
      <x:c r="P4" t="n">
        <x:f>Recetas!I4</x:f>
        <x:v>7.25</x:v>
      </x:c>
      <x:c r="R4" t="str">
        <x:f>Recetas!B4</x:f>
        <x:v>Hamburguesa clásica</x:v>
      </x:c>
      <x:c r="S4" t="n">
        <x:f>Recetas!K4</x:f>
        <x:v>13.936440677966104</x:v>
      </x:c>
    </x:row>
    <x:row r="5">
      <x:c r="A5" s="13" t="str">
        <x:v>RECETAS COSTEADAS</x:v>
      </x:c>
      <x:c r="B5" s="13"/>
      <x:c r="C5" s="13"/>
      <x:c r="E5" s="13" t="str">
        <x:v>FOOD COST PROMEDIO</x:v>
      </x:c>
      <x:c r="F5" s="13"/>
      <x:c r="G5" s="13"/>
      <x:c r="J5" t="str">
        <x:f>Recetas!B5</x:f>
        <x:v>Arroz chaufa</x:v>
      </x:c>
      <x:c r="K5" t="n">
        <x:f>Recetas!J5</x:f>
        <x:v>0.198804347826087</x:v>
      </x:c>
      <x:c r="L5" t="n">
        <x:f>Recetas!F5</x:f>
        <x:v>0.3</x:v>
      </x:c>
      <x:c r="M5" t="n">
        <x:f>Recetas!K5</x:f>
        <x:v>15.616525423728813</x:v>
      </x:c>
      <x:c r="O5" t="str">
        <x:f>Recetas!C5</x:f>
        <x:v>Chifa</x:v>
      </x:c>
      <x:c r="P5" t="n">
        <x:f>Recetas!I5</x:f>
        <x:v>3.8750000000000004</x:v>
      </x:c>
      <x:c r="R5" t="str">
        <x:f>Recetas!B5</x:f>
        <x:v>Arroz chaufa</x:v>
      </x:c>
      <x:c r="S5" t="n">
        <x:f>Recetas!K5</x:f>
        <x:v>15.616525423728813</x:v>
      </x:c>
    </x:row>
    <x:row r="6">
      <x:c r="A6" s="20" t="n">
        <x:f>COUNTIF(Recetas!I2:I61,"&gt;0")</x:f>
        <x:v>10</x:v>
      </x:c>
      <x:c r="B6" s="20"/>
      <x:c r="C6" s="20"/>
      <x:c r="E6" s="22" t="n">
        <x:f>IFERROR(AVERAGEIF(Recetas!J2:J61,"&gt;0"),0)</x:f>
        <x:v>0.2313358498548994</x:v>
      </x:c>
      <x:c r="F6" s="22"/>
      <x:c r="G6" s="22"/>
      <x:c r="J6" t="str">
        <x:f>Recetas!B6</x:f>
        <x:v>Lomo saltado</x:v>
      </x:c>
      <x:c r="K6" t="n">
        <x:f>Recetas!J6</x:f>
        <x:v>0.221325641025641</x:v>
      </x:c>
      <x:c r="L6" t="n">
        <x:f>Recetas!F6</x:f>
        <x:v>0.33</x:v>
      </x:c>
      <x:c r="M6" t="n">
        <x:f>Recetas!K6</x:f>
        <x:v>25.73584745762712</x:v>
      </x:c>
      <x:c r="O6" t="str">
        <x:f>Recetas!C6</x:f>
        <x:v>Restaurante</x:v>
      </x:c>
      <x:c r="P6" t="n">
        <x:f>Recetas!I6</x:f>
        <x:v>7.315</x:v>
      </x:c>
      <x:c r="R6" t="str">
        <x:f>Recetas!B6</x:f>
        <x:v>Lomo saltado</x:v>
      </x:c>
      <x:c r="S6" t="n">
        <x:f>Recetas!K6</x:f>
        <x:v>25.73584745762712</x:v>
      </x:c>
    </x:row>
    <x:row r="7">
      <x:c r="A7" s="20"/>
      <x:c r="B7" s="20"/>
      <x:c r="C7" s="20"/>
      <x:c r="E7" s="22"/>
      <x:c r="F7" s="22"/>
      <x:c r="G7" s="22"/>
      <x:c r="J7" t="str">
        <x:f>Recetas!B7</x:f>
        <x:v>Pizza personal</x:v>
      </x:c>
      <x:c r="K7" t="n">
        <x:f>Recetas!J7</x:f>
        <x:v>0.17496551724137935</x:v>
      </x:c>
      <x:c r="L7" t="n">
        <x:f>Recetas!F7</x:f>
        <x:v>0.3</x:v>
      </x:c>
      <x:c r="M7" t="n">
        <x:f>Recetas!K7</x:f>
        <x:v>20.276271186440677</x:v>
      </x:c>
      <x:c r="O7" t="str">
        <x:f>Recetas!C7</x:f>
        <x:v>Pizzería</x:v>
      </x:c>
      <x:c r="P7" t="n">
        <x:f>Recetas!I7</x:f>
        <x:v>4.300000000000001</x:v>
      </x:c>
      <x:c r="R7" t="str">
        <x:f>Recetas!B7</x:f>
        <x:v>Pizza personal</x:v>
      </x:c>
      <x:c r="S7" t="n">
        <x:f>Recetas!K7</x:f>
        <x:v>20.276271186440677</x:v>
      </x:c>
    </x:row>
    <x:row r="8">
      <x:c r="J8" t="str">
        <x:f>Recetas!B8</x:f>
        <x:v>Tacos de pollo</x:v>
      </x:c>
      <x:c r="K8" t="n">
        <x:f>Recetas!J8</x:f>
        <x:v>0.28822592592592594</x:v>
      </x:c>
      <x:c r="L8" t="n">
        <x:f>Recetas!F8</x:f>
        <x:v>0.32</x:v>
      </x:c>
      <x:c r="M8" t="n">
        <x:f>Recetas!K8</x:f>
        <x:v>16.286355932203392</x:v>
      </x:c>
      <x:c r="O8" t="str">
        <x:f>Recetas!C8</x:f>
        <x:v>Comida mexicana</x:v>
      </x:c>
      <x:c r="P8" t="n">
        <x:f>Recetas!I8</x:f>
        <x:v>6.595000000000001</x:v>
      </x:c>
      <x:c r="R8" t="str">
        <x:f>Recetas!B8</x:f>
        <x:v>Tacos de pollo</x:v>
      </x:c>
      <x:c r="S8" t="n">
        <x:f>Recetas!K8</x:f>
        <x:v>16.286355932203392</x:v>
      </x:c>
    </x:row>
    <x:row r="9">
      <x:c r="A9" s="13" t="str">
        <x:v>MARGEN BRUTO PROMEDIO</x:v>
      </x:c>
      <x:c r="B9" s="13"/>
      <x:c r="C9" s="13"/>
      <x:c r="E9" s="13" t="str">
        <x:v>SOBRE OBJETIVO</x:v>
      </x:c>
      <x:c r="F9" s="13"/>
      <x:c r="G9" s="13"/>
      <x:c r="J9" t="str">
        <x:f>Recetas!B9</x:f>
        <x:v>Sándwich de pollo</x:v>
      </x:c>
      <x:c r="K9" t="n">
        <x:f>Recetas!J9</x:f>
        <x:v>0.2608421052631579</x:v>
      </x:c>
      <x:c r="L9" t="n">
        <x:f>Recetas!F9</x:f>
        <x:v>0.32</x:v>
      </x:c>
      <x:c r="M9" t="n">
        <x:f>Recetas!K9</x:f>
        <x:v>11.90169491525424</x:v>
      </x:c>
      <x:c r="O9" t="str">
        <x:f>Recetas!C9</x:f>
        <x:v>Cafetería</x:v>
      </x:c>
      <x:c r="P9" t="n">
        <x:f>Recetas!I9</x:f>
        <x:v>4.2</x:v>
      </x:c>
      <x:c r="R9" t="str">
        <x:f>Recetas!B9</x:f>
        <x:v>Sándwich de pollo</x:v>
      </x:c>
      <x:c r="S9" t="n">
        <x:f>Recetas!K9</x:f>
        <x:v>11.90169491525424</x:v>
      </x:c>
    </x:row>
    <x:row r="10">
      <x:c r="A10" s="24" t="n">
        <x:f>IFERROR(AVERAGEIF(Recetas!K2:K61,"&gt;0"),0)</x:f>
        <x:v>17.051089830508477</x:v>
      </x:c>
      <x:c r="B10" s="24"/>
      <x:c r="C10" s="24"/>
      <x:c r="E10" s="20" t="n">
        <x:f>SUM(Recetas!L2:L61)</x:f>
        <x:v>1</x:v>
      </x:c>
      <x:c r="F10" s="20"/>
      <x:c r="G10" s="20"/>
      <x:c r="J10" t="str">
        <x:f>Recetas!B10</x:f>
        <x:v>Panqueques</x:v>
      </x:c>
      <x:c r="K10" t="n">
        <x:f>Recetas!J10</x:f>
        <x:v>0.12416818181818182</x:v>
      </x:c>
      <x:c r="L10" t="n">
        <x:f>Recetas!F10</x:f>
        <x:v>0.28</x:v>
      </x:c>
      <x:c r="M10" t="n">
        <x:f>Recetas!K10</x:f>
        <x:v>16.32906779661017</x:v>
      </x:c>
      <x:c r="O10" t="str">
        <x:f>Recetas!C10</x:f>
        <x:v>Desayunos</x:v>
      </x:c>
      <x:c r="P10" t="n">
        <x:f>Recetas!I10</x:f>
        <x:v>2.315</x:v>
      </x:c>
      <x:c r="R10" t="str">
        <x:f>Recetas!B10</x:f>
        <x:v>Panqueques</x:v>
      </x:c>
      <x:c r="S10" t="n">
        <x:f>Recetas!K10</x:f>
        <x:v>16.32906779661017</x:v>
      </x:c>
    </x:row>
    <x:row r="11">
      <x:c r="A11" s="24"/>
      <x:c r="B11" s="24"/>
      <x:c r="C11" s="24"/>
      <x:c r="E11" s="20"/>
      <x:c r="F11" s="20"/>
      <x:c r="G11" s="20"/>
      <x:c r="J11" t="str">
        <x:f>Recetas!B11</x:f>
        <x:v>Café con leche</x:v>
      </x:c>
      <x:c r="K11" t="n">
        <x:f>Recetas!J11</x:f>
        <x:v>0.21554666666666666</x:v>
      </x:c>
      <x:c r="L11" t="n">
        <x:f>Recetas!F11</x:f>
        <x:v>0.25</x:v>
      </x:c>
      <x:c r="M11" t="n">
        <x:f>Recetas!K11</x:f>
        <x:v>7.97749152542373</x:v>
      </x:c>
      <x:c r="O11" t="str">
        <x:f>Recetas!C11</x:f>
        <x:v>Cafetería</x:v>
      </x:c>
      <x:c r="P11" t="n">
        <x:f>Recetas!I11</x:f>
        <x:v>2.192</x:v>
      </x:c>
      <x:c r="R11" t="str">
        <x:f>Recetas!B11</x:f>
        <x:v>Café con leche</x:v>
      </x:c>
      <x:c r="S11" t="n">
        <x:f>Recetas!K11</x:f>
        <x:v>7.97749152542373</x:v>
      </x:c>
    </x:row>
    <x:row r="13">
      <x:c r="A13" s="29" t="str">
        <x:v>El food cost y el margen se calculan sobre la venta SIN IGV. El costo de compras puede ajustarse en Configuración si el IGV es recuperable.</x:v>
      </x:c>
      <x:c r="B13" s="29"/>
      <x:c r="C13" s="29"/>
      <x:c r="D13" s="29"/>
      <x:c r="E13" s="29"/>
      <x:c r="F13" s="29"/>
      <x:c r="G13" s="29"/>
      <x:c r="H13" s="29"/>
    </x:row>
    <x:row r="14">
      <x:c r="A14" s="29"/>
      <x:c r="B14" s="29"/>
      <x:c r="C14" s="29"/>
      <x:c r="D14" s="29"/>
      <x:c r="E14" s="29"/>
      <x:c r="F14" s="29"/>
      <x:c r="G14" s="29"/>
      <x:c r="H14" s="29"/>
    </x:row>
    <x:row r="64">
      <x:c r="A64" s="36" t="str">
        <x:v>Cuando cambie el precio de un insumo, actualízalo una sola vez en la pestaña Insumos: todas las recetas vinculadas recalcularán sus costos.</x:v>
      </x:c>
      <x:c r="B64" s="36"/>
      <x:c r="C64" s="36"/>
      <x:c r="D64" s="36"/>
      <x:c r="E64" s="36"/>
      <x:c r="F64" s="36"/>
      <x:c r="G64" s="36"/>
      <x:c r="H64" s="36"/>
    </x:row>
    <x:row r="65">
      <x:c r="A65" s="36"/>
      <x:c r="B65" s="36"/>
      <x:c r="C65" s="36"/>
      <x:c r="D65" s="36"/>
      <x:c r="E65" s="36"/>
      <x:c r="F65" s="36"/>
      <x:c r="G65" s="36"/>
      <x:c r="H65" s="36"/>
    </x:row>
    <x:row r="66">
      <x:c r="A66" s="36"/>
      <x:c r="B66" s="36"/>
      <x:c r="C66" s="36"/>
      <x:c r="D66" s="36"/>
      <x:c r="E66" s="36"/>
      <x:c r="F66" s="36"/>
      <x:c r="G66" s="36"/>
      <x:c r="H66" s="36"/>
    </x:row>
  </x:sheetData>
  <x:mergeCells>
    <x:mergeCell ref="A1:H2"/>
    <x:mergeCell ref="A3:H3"/>
    <x:mergeCell ref="A5:C5"/>
    <x:mergeCell ref="A6:C7"/>
    <x:mergeCell ref="E5:G5"/>
    <x:mergeCell ref="E6:G7"/>
    <x:mergeCell ref="A9:C9"/>
    <x:mergeCell ref="A10:C11"/>
    <x:mergeCell ref="E9:G9"/>
    <x:mergeCell ref="E10:G11"/>
    <x:mergeCell ref="A13:H14"/>
    <x:mergeCell ref="A64:H66"/>
  </x:mergeCells>
  <x:pageMargins left="0.7" right="0.7" top="0.75" bottom="0.75" header="0.3" footer="0.3"/>
  <x:drawing xmlns:r="http://schemas.openxmlformats.org/officeDocument/2006/relationships" r:id="R1b319c25b9c740b6"/>
</x:worksheet>
</file>

<file path=xl/worksheets/sheet2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7" hidden="0" customWidth="1"/>
    <x:col min="3" max="3" width="20" hidden="0" customWidth="1"/>
    <x:col min="4" max="4" width="18" hidden="0" customWidth="1"/>
    <x:col min="5" max="5" width="16" hidden="0" customWidth="1"/>
    <x:col min="6" max="6" width="18" hidden="0" customWidth="1"/>
    <x:col min="7" max="7" width="19" hidden="0" customWidth="1"/>
    <x:col min="8" max="8" width="18" hidden="0" customWidth="1"/>
    <x:col min="9" max="9" width="19" hidden="0" customWidth="1"/>
    <x:col min="10" max="10" width="17" hidden="0" customWidth="1"/>
    <x:col min="11" max="11" width="22" hidden="0" customWidth="1"/>
    <x:col min="12" max="12" width="21" hidden="0" customWidth="1"/>
  </x:cols>
  <x:sheetData>
    <x:row r="1" ht="36" customHeight="1">
      <x:c r="A1" s="43" t="str">
        <x:v>Código</x:v>
      </x:c>
      <x:c r="B1" s="43" t="str">
        <x:v>Plato</x:v>
      </x:c>
      <x:c r="C1" s="43" t="str">
        <x:v>Rubro</x:v>
      </x:c>
      <x:c r="D1" s="43" t="str">
        <x:v>Precio con IGV</x:v>
      </x:c>
      <x:c r="E1" s="43" t="str">
        <x:v>Porciones / lote</x:v>
      </x:c>
      <x:c r="F1" s="43" t="str">
        <x:v>Food cost objetivo</x:v>
      </x:c>
      <x:c r="G1" s="43" t="str">
        <x:v>Venta neta / porción</x:v>
      </x:c>
      <x:c r="H1" s="43" t="str">
        <x:v>Costo lote</x:v>
      </x:c>
      <x:c r="I1" s="43" t="str">
        <x:v>Costo / porción</x:v>
      </x:c>
      <x:c r="J1" s="43" t="str">
        <x:v>Food cost real</x:v>
      </x:c>
      <x:c r="K1" s="43" t="str">
        <x:v>Margen bruto / porción</x:v>
      </x:c>
      <x:c r="L1" s="35" t="str">
        <x:v>Sobre objetivo (aux.)</x:v>
      </x:c>
    </x:row>
    <x:row r="2">
      <x:c r="A2" t="str">
        <x:v>R01</x:v>
      </x:c>
      <x:c r="B2" t="str">
        <x:v>1/4 pollo a la brasa</x:v>
      </x:c>
      <x:c r="C2" t="str">
        <x:v>Pollería</x:v>
      </x:c>
      <x:c r="D2" s="48" t="n">
        <x:v>28</x:v>
      </x:c>
      <x:c r="E2" t="n">
        <x:v>1</x:v>
      </x:c>
      <x:c r="F2" s="50" t="n">
        <x:v>0.3</x:v>
      </x:c>
      <x:c r="G2" s="48" t="n">
        <x:f>IF(D2="","",D2/(1+'Configuración'!$B$2))</x:f>
        <x:v>23.728813559322035</x:v>
      </x:c>
      <x:c r="H2" s="48" t="n">
        <x:f>IF(A2="","",SUMIF('Ingredientes receta'!$A$2:$A$201,A2,'Ingredientes receta'!$H$2:$H$201))</x:f>
        <x:v>6.191</x:v>
      </x:c>
      <x:c r="I2" s="48" t="n">
        <x:f>IF(OR(H2="",E2="",E2=0),"",H2/E2)</x:f>
        <x:v>6.191</x:v>
      </x:c>
      <x:c r="J2" s="50" t="n">
        <x:f>IF(OR(G2="",G2=0,I2=""),"",I2/G2)</x:f>
        <x:v>0.26090642857142854</x:v>
      </x:c>
      <x:c r="K2" s="48" t="n">
        <x:f>IF(OR(G2="",I2=""),"",G2-I2)</x:f>
        <x:v>17.537813559322036</x:v>
      </x:c>
      <x:c r="L2" t="n">
        <x:f>IF(OR(J2="",F2=""),0,IF(J2&gt;F2,1,0))</x:f>
        <x:v>0</x:v>
      </x:c>
    </x:row>
    <x:row r="3">
      <x:c r="A3" t="str">
        <x:v>R02</x:v>
      </x:c>
      <x:c r="B3" t="str">
        <x:v>Ceviche clásico</x:v>
      </x:c>
      <x:c r="C3" t="str">
        <x:v>Cevichería</x:v>
      </x:c>
      <x:c r="D3" s="48" t="n">
        <x:v>38</x:v>
      </x:c>
      <x:c r="E3" t="n">
        <x:v>1</x:v>
      </x:c>
      <x:c r="F3" s="50" t="n">
        <x:v>0.32</x:v>
      </x:c>
      <x:c r="G3" s="48" t="n">
        <x:f>IF(D3="","",D3/(1+'Configuración'!$B$2))</x:f>
        <x:v>32.20338983050848</x:v>
      </x:c>
      <x:c r="H3" s="48" t="n">
        <x:f>IF(A3="","",SUMIF('Ingredientes receta'!$A$2:$A$201,A3,'Ingredientes receta'!$H$2:$H$201))</x:f>
        <x:v>7.29</x:v>
      </x:c>
      <x:c r="I3" s="48" t="n">
        <x:f>IF(OR(H3="",E3="",E3=0),"",H3/E3)</x:f>
        <x:v>7.29</x:v>
      </x:c>
      <x:c r="J3" s="50" t="n">
        <x:f>IF(OR(G3="",G3=0,I3=""),"",I3/G3)</x:f>
        <x:v>0.22637368421052628</x:v>
      </x:c>
      <x:c r="K3" s="48" t="n">
        <x:f>IF(OR(G3="",I3=""),"",G3-I3)</x:f>
        <x:v>24.91338983050848</x:v>
      </x:c>
      <x:c r="L3" t="n">
        <x:f>IF(OR(J3="",F3=""),0,IF(J3&gt;F3,1,0))</x:f>
        <x:v>0</x:v>
      </x:c>
    </x:row>
    <x:row r="4">
      <x:c r="A4" t="str">
        <x:v>R03</x:v>
      </x:c>
      <x:c r="B4" t="str">
        <x:v>Hamburguesa clásica</x:v>
      </x:c>
      <x:c r="C4" t="str">
        <x:v>Hamburguesería</x:v>
      </x:c>
      <x:c r="D4" s="48" t="n">
        <x:v>25</x:v>
      </x:c>
      <x:c r="E4" t="n">
        <x:v>1</x:v>
      </x:c>
      <x:c r="F4" s="50" t="n">
        <x:v>0.33</x:v>
      </x:c>
      <x:c r="G4" s="48" t="n">
        <x:f>IF(D4="","",D4/(1+'Configuración'!$B$2))</x:f>
        <x:v>21.186440677966104</x:v>
      </x:c>
      <x:c r="H4" s="48" t="n">
        <x:f>IF(A4="","",SUMIF('Ingredientes receta'!$A$2:$A$201,A4,'Ingredientes receta'!$H$2:$H$201))</x:f>
        <x:v>7.25</x:v>
      </x:c>
      <x:c r="I4" s="48" t="n">
        <x:f>IF(OR(H4="",E4="",E4=0),"",H4/E4)</x:f>
        <x:v>7.25</x:v>
      </x:c>
      <x:c r="J4" s="50" t="n">
        <x:f>IF(OR(G4="",G4=0,I4=""),"",I4/G4)</x:f>
        <x:v>0.34219999999999995</x:v>
      </x:c>
      <x:c r="K4" s="48" t="n">
        <x:f>IF(OR(G4="",I4=""),"",G4-I4)</x:f>
        <x:v>13.936440677966104</x:v>
      </x:c>
      <x:c r="L4" t="n">
        <x:f>IF(OR(J4="",F4=""),0,IF(J4&gt;F4,1,0))</x:f>
        <x:v>1</x:v>
      </x:c>
    </x:row>
    <x:row r="5">
      <x:c r="A5" t="str">
        <x:v>R04</x:v>
      </x:c>
      <x:c r="B5" t="str">
        <x:v>Arroz chaufa</x:v>
      </x:c>
      <x:c r="C5" t="str">
        <x:v>Chifa</x:v>
      </x:c>
      <x:c r="D5" s="48" t="n">
        <x:v>23</x:v>
      </x:c>
      <x:c r="E5" t="n">
        <x:v>1</x:v>
      </x:c>
      <x:c r="F5" s="50" t="n">
        <x:v>0.3</x:v>
      </x:c>
      <x:c r="G5" s="48" t="n">
        <x:f>IF(D5="","",D5/(1+'Configuración'!$B$2))</x:f>
        <x:v>19.491525423728813</x:v>
      </x:c>
      <x:c r="H5" s="48" t="n">
        <x:f>IF(A5="","",SUMIF('Ingredientes receta'!$A$2:$A$201,A5,'Ingredientes receta'!$H$2:$H$201))</x:f>
        <x:v>3.8750000000000004</x:v>
      </x:c>
      <x:c r="I5" s="48" t="n">
        <x:f>IF(OR(H5="",E5="",E5=0),"",H5/E5)</x:f>
        <x:v>3.8750000000000004</x:v>
      </x:c>
      <x:c r="J5" s="50" t="n">
        <x:f>IF(OR(G5="",G5=0,I5=""),"",I5/G5)</x:f>
        <x:v>0.198804347826087</x:v>
      </x:c>
      <x:c r="K5" s="48" t="n">
        <x:f>IF(OR(G5="",I5=""),"",G5-I5)</x:f>
        <x:v>15.616525423728813</x:v>
      </x:c>
      <x:c r="L5" t="n">
        <x:f>IF(OR(J5="",F5=""),0,IF(J5&gt;F5,1,0))</x:f>
        <x:v>0</x:v>
      </x:c>
    </x:row>
    <x:row r="6">
      <x:c r="A6" t="str">
        <x:v>R05</x:v>
      </x:c>
      <x:c r="B6" t="str">
        <x:v>Lomo saltado</x:v>
      </x:c>
      <x:c r="C6" t="str">
        <x:v>Restaurante</x:v>
      </x:c>
      <x:c r="D6" s="48" t="n">
        <x:v>39</x:v>
      </x:c>
      <x:c r="E6" t="n">
        <x:v>1</x:v>
      </x:c>
      <x:c r="F6" s="50" t="n">
        <x:v>0.33</x:v>
      </x:c>
      <x:c r="G6" s="48" t="n">
        <x:f>IF(D6="","",D6/(1+'Configuración'!$B$2))</x:f>
        <x:v>33.05084745762712</x:v>
      </x:c>
      <x:c r="H6" s="48" t="n">
        <x:f>IF(A6="","",SUMIF('Ingredientes receta'!$A$2:$A$201,A6,'Ingredientes receta'!$H$2:$H$201))</x:f>
        <x:v>7.315</x:v>
      </x:c>
      <x:c r="I6" s="48" t="n">
        <x:f>IF(OR(H6="",E6="",E6=0),"",H6/E6)</x:f>
        <x:v>7.315</x:v>
      </x:c>
      <x:c r="J6" s="50" t="n">
        <x:f>IF(OR(G6="",G6=0,I6=""),"",I6/G6)</x:f>
        <x:v>0.221325641025641</x:v>
      </x:c>
      <x:c r="K6" s="48" t="n">
        <x:f>IF(OR(G6="",I6=""),"",G6-I6)</x:f>
        <x:v>25.73584745762712</x:v>
      </x:c>
      <x:c r="L6" t="n">
        <x:f>IF(OR(J6="",F6=""),0,IF(J6&gt;F6,1,0))</x:f>
        <x:v>0</x:v>
      </x:c>
    </x:row>
    <x:row r="7">
      <x:c r="A7" t="str">
        <x:v>R06</x:v>
      </x:c>
      <x:c r="B7" t="str">
        <x:v>Pizza personal</x:v>
      </x:c>
      <x:c r="C7" t="str">
        <x:v>Pizzería</x:v>
      </x:c>
      <x:c r="D7" s="48" t="n">
        <x:v>29</x:v>
      </x:c>
      <x:c r="E7" t="n">
        <x:v>1</x:v>
      </x:c>
      <x:c r="F7" s="50" t="n">
        <x:v>0.3</x:v>
      </x:c>
      <x:c r="G7" s="48" t="n">
        <x:f>IF(D7="","",D7/(1+'Configuración'!$B$2))</x:f>
        <x:v>24.576271186440678</x:v>
      </x:c>
      <x:c r="H7" s="48" t="n">
        <x:f>IF(A7="","",SUMIF('Ingredientes receta'!$A$2:$A$201,A7,'Ingredientes receta'!$H$2:$H$201))</x:f>
        <x:v>4.300000000000001</x:v>
      </x:c>
      <x:c r="I7" s="48" t="n">
        <x:f>IF(OR(H7="",E7="",E7=0),"",H7/E7)</x:f>
        <x:v>4.300000000000001</x:v>
      </x:c>
      <x:c r="J7" s="50" t="n">
        <x:f>IF(OR(G7="",G7=0,I7=""),"",I7/G7)</x:f>
        <x:v>0.17496551724137935</x:v>
      </x:c>
      <x:c r="K7" s="48" t="n">
        <x:f>IF(OR(G7="",I7=""),"",G7-I7)</x:f>
        <x:v>20.276271186440677</x:v>
      </x:c>
      <x:c r="L7" t="n">
        <x:f>IF(OR(J7="",F7=""),0,IF(J7&gt;F7,1,0))</x:f>
        <x:v>0</x:v>
      </x:c>
    </x:row>
    <x:row r="8">
      <x:c r="A8" t="str">
        <x:v>R07</x:v>
      </x:c>
      <x:c r="B8" t="str">
        <x:v>Tacos de pollo</x:v>
      </x:c>
      <x:c r="C8" t="str">
        <x:v>Comida mexicana</x:v>
      </x:c>
      <x:c r="D8" s="48" t="n">
        <x:v>27</x:v>
      </x:c>
      <x:c r="E8" t="n">
        <x:v>1</x:v>
      </x:c>
      <x:c r="F8" s="50" t="n">
        <x:v>0.32</x:v>
      </x:c>
      <x:c r="G8" s="48" t="n">
        <x:f>IF(D8="","",D8/(1+'Configuración'!$B$2))</x:f>
        <x:v>22.88135593220339</x:v>
      </x:c>
      <x:c r="H8" s="48" t="n">
        <x:f>IF(A8="","",SUMIF('Ingredientes receta'!$A$2:$A$201,A8,'Ingredientes receta'!$H$2:$H$201))</x:f>
        <x:v>6.595000000000001</x:v>
      </x:c>
      <x:c r="I8" s="48" t="n">
        <x:f>IF(OR(H8="",E8="",E8=0),"",H8/E8)</x:f>
        <x:v>6.595000000000001</x:v>
      </x:c>
      <x:c r="J8" s="50" t="n">
        <x:f>IF(OR(G8="",G8=0,I8=""),"",I8/G8)</x:f>
        <x:v>0.28822592592592594</x:v>
      </x:c>
      <x:c r="K8" s="48" t="n">
        <x:f>IF(OR(G8="",I8=""),"",G8-I8)</x:f>
        <x:v>16.286355932203392</x:v>
      </x:c>
      <x:c r="L8" t="n">
        <x:f>IF(OR(J8="",F8=""),0,IF(J8&gt;F8,1,0))</x:f>
        <x:v>0</x:v>
      </x:c>
    </x:row>
    <x:row r="9">
      <x:c r="A9" t="str">
        <x:v>R08</x:v>
      </x:c>
      <x:c r="B9" t="str">
        <x:v>Sándwich de pollo</x:v>
      </x:c>
      <x:c r="C9" t="str">
        <x:v>Cafetería</x:v>
      </x:c>
      <x:c r="D9" s="48" t="n">
        <x:v>19</x:v>
      </x:c>
      <x:c r="E9" t="n">
        <x:v>1</x:v>
      </x:c>
      <x:c r="F9" s="50" t="n">
        <x:v>0.32</x:v>
      </x:c>
      <x:c r="G9" s="48" t="n">
        <x:f>IF(D9="","",D9/(1+'Configuración'!$B$2))</x:f>
        <x:v>16.10169491525424</x:v>
      </x:c>
      <x:c r="H9" s="48" t="n">
        <x:f>IF(A9="","",SUMIF('Ingredientes receta'!$A$2:$A$201,A9,'Ingredientes receta'!$H$2:$H$201))</x:f>
        <x:v>4.2</x:v>
      </x:c>
      <x:c r="I9" s="48" t="n">
        <x:f>IF(OR(H9="",E9="",E9=0),"",H9/E9)</x:f>
        <x:v>4.2</x:v>
      </x:c>
      <x:c r="J9" s="50" t="n">
        <x:f>IF(OR(G9="",G9=0,I9=""),"",I9/G9)</x:f>
        <x:v>0.2608421052631579</x:v>
      </x:c>
      <x:c r="K9" s="48" t="n">
        <x:f>IF(OR(G9="",I9=""),"",G9-I9)</x:f>
        <x:v>11.90169491525424</x:v>
      </x:c>
      <x:c r="L9" t="n">
        <x:f>IF(OR(J9="",F9=""),0,IF(J9&gt;F9,1,0))</x:f>
        <x:v>0</x:v>
      </x:c>
    </x:row>
    <x:row r="10">
      <x:c r="A10" t="str">
        <x:v>R09</x:v>
      </x:c>
      <x:c r="B10" t="str">
        <x:v>Panqueques</x:v>
      </x:c>
      <x:c r="C10" t="str">
        <x:v>Desayunos</x:v>
      </x:c>
      <x:c r="D10" s="48" t="n">
        <x:v>22</x:v>
      </x:c>
      <x:c r="E10" t="n">
        <x:v>1</x:v>
      </x:c>
      <x:c r="F10" s="50" t="n">
        <x:v>0.28</x:v>
      </x:c>
      <x:c r="G10" s="48" t="n">
        <x:f>IF(D10="","",D10/(1+'Configuración'!$B$2))</x:f>
        <x:v>18.64406779661017</x:v>
      </x:c>
      <x:c r="H10" s="48" t="n">
        <x:f>IF(A10="","",SUMIF('Ingredientes receta'!$A$2:$A$201,A10,'Ingredientes receta'!$H$2:$H$201))</x:f>
        <x:v>2.315</x:v>
      </x:c>
      <x:c r="I10" s="48" t="n">
        <x:f>IF(OR(H10="",E10="",E10=0),"",H10/E10)</x:f>
        <x:v>2.315</x:v>
      </x:c>
      <x:c r="J10" s="50" t="n">
        <x:f>IF(OR(G10="",G10=0,I10=""),"",I10/G10)</x:f>
        <x:v>0.12416818181818182</x:v>
      </x:c>
      <x:c r="K10" s="48" t="n">
        <x:f>IF(OR(G10="",I10=""),"",G10-I10)</x:f>
        <x:v>16.32906779661017</x:v>
      </x:c>
      <x:c r="L10" t="n">
        <x:f>IF(OR(J10="",F10=""),0,IF(J10&gt;F10,1,0))</x:f>
        <x:v>0</x:v>
      </x:c>
    </x:row>
    <x:row r="11">
      <x:c r="A11" t="str">
        <x:v>R10</x:v>
      </x:c>
      <x:c r="B11" t="str">
        <x:v>Café con leche</x:v>
      </x:c>
      <x:c r="C11" t="str">
        <x:v>Cafetería</x:v>
      </x:c>
      <x:c r="D11" s="48" t="n">
        <x:v>12</x:v>
      </x:c>
      <x:c r="E11" t="n">
        <x:v>1</x:v>
      </x:c>
      <x:c r="F11" s="50" t="n">
        <x:v>0.25</x:v>
      </x:c>
      <x:c r="G11" s="48" t="n">
        <x:f>IF(D11="","",D11/(1+'Configuración'!$B$2))</x:f>
        <x:v>10.16949152542373</x:v>
      </x:c>
      <x:c r="H11" s="48" t="n">
        <x:f>IF(A11="","",SUMIF('Ingredientes receta'!$A$2:$A$201,A11,'Ingredientes receta'!$H$2:$H$201))</x:f>
        <x:v>2.192</x:v>
      </x:c>
      <x:c r="I11" s="48" t="n">
        <x:f>IF(OR(H11="",E11="",E11=0),"",H11/E11)</x:f>
        <x:v>2.192</x:v>
      </x:c>
      <x:c r="J11" s="50" t="n">
        <x:f>IF(OR(G11="",G11=0,I11=""),"",I11/G11)</x:f>
        <x:v>0.21554666666666666</x:v>
      </x:c>
      <x:c r="K11" s="48" t="n">
        <x:f>IF(OR(G11="",I11=""),"",G11-I11)</x:f>
        <x:v>7.97749152542373</x:v>
      </x:c>
      <x:c r="L11" t="n">
        <x:f>IF(OR(J11="",F11=""),0,IF(J11&gt;F11,1,0))</x:f>
        <x:v>0</x:v>
      </x:c>
    </x:row>
    <x:row r="12">
      <x:c r="D12" s="48"/>
      <x:c r="F12" s="50"/>
      <x:c r="G12" s="48" t="str">
        <x:f>IF(D12="","",D12/(1+'Configuración'!$B$2))</x:f>
      </x:c>
      <x:c r="H12" s="48" t="str">
        <x:f>IF(A12="","",SUMIF('Ingredientes receta'!$A$2:$A$201,A12,'Ingredientes receta'!$H$2:$H$201))</x:f>
      </x:c>
      <x:c r="I12" s="48" t="str">
        <x:f>IF(OR(H12="",E12="",E12=0),"",H12/E12)</x:f>
      </x:c>
      <x:c r="J12" s="50" t="str">
        <x:f>IF(OR(G12="",G12=0,I12=""),"",I12/G12)</x:f>
      </x:c>
      <x:c r="K12" s="48" t="str">
        <x:f>IF(OR(G12="",I12=""),"",G12-I12)</x:f>
      </x:c>
      <x:c r="L12" t="n">
        <x:f>IF(OR(J12="",F12=""),0,IF(J12&gt;F12,1,0))</x:f>
        <x:v>0</x:v>
      </x:c>
    </x:row>
    <x:row r="13">
      <x:c r="D13" s="48"/>
      <x:c r="F13" s="50"/>
      <x:c r="G13" s="48" t="str">
        <x:f>IF(D13="","",D13/(1+'Configuración'!$B$2))</x:f>
      </x:c>
      <x:c r="H13" s="48" t="str">
        <x:f>IF(A13="","",SUMIF('Ingredientes receta'!$A$2:$A$201,A13,'Ingredientes receta'!$H$2:$H$201))</x:f>
      </x:c>
      <x:c r="I13" s="48" t="str">
        <x:f>IF(OR(H13="",E13="",E13=0),"",H13/E13)</x:f>
      </x:c>
      <x:c r="J13" s="50" t="str">
        <x:f>IF(OR(G13="",G13=0,I13=""),"",I13/G13)</x:f>
      </x:c>
      <x:c r="K13" s="48" t="str">
        <x:f>IF(OR(G13="",I13=""),"",G13-I13)</x:f>
      </x:c>
      <x:c r="L13" t="n">
        <x:f>IF(OR(J13="",F13=""),0,IF(J13&gt;F13,1,0))</x:f>
        <x:v>0</x:v>
      </x:c>
    </x:row>
    <x:row r="14">
      <x:c r="D14" s="48"/>
      <x:c r="F14" s="50"/>
      <x:c r="G14" s="48" t="str">
        <x:f>IF(D14="","",D14/(1+'Configuración'!$B$2))</x:f>
      </x:c>
      <x:c r="H14" s="48" t="str">
        <x:f>IF(A14="","",SUMIF('Ingredientes receta'!$A$2:$A$201,A14,'Ingredientes receta'!$H$2:$H$201))</x:f>
      </x:c>
      <x:c r="I14" s="48" t="str">
        <x:f>IF(OR(H14="",E14="",E14=0),"",H14/E14)</x:f>
      </x:c>
      <x:c r="J14" s="50" t="str">
        <x:f>IF(OR(G14="",G14=0,I14=""),"",I14/G14)</x:f>
      </x:c>
      <x:c r="K14" s="48" t="str">
        <x:f>IF(OR(G14="",I14=""),"",G14-I14)</x:f>
      </x:c>
      <x:c r="L14" t="n">
        <x:f>IF(OR(J14="",F14=""),0,IF(J14&gt;F14,1,0))</x:f>
        <x:v>0</x:v>
      </x:c>
    </x:row>
    <x:row r="15">
      <x:c r="D15" s="48"/>
      <x:c r="F15" s="50"/>
      <x:c r="G15" s="48" t="str">
        <x:f>IF(D15="","",D15/(1+'Configuración'!$B$2))</x:f>
      </x:c>
      <x:c r="H15" s="48" t="str">
        <x:f>IF(A15="","",SUMIF('Ingredientes receta'!$A$2:$A$201,A15,'Ingredientes receta'!$H$2:$H$201))</x:f>
      </x:c>
      <x:c r="I15" s="48" t="str">
        <x:f>IF(OR(H15="",E15="",E15=0),"",H15/E15)</x:f>
      </x:c>
      <x:c r="J15" s="50" t="str">
        <x:f>IF(OR(G15="",G15=0,I15=""),"",I15/G15)</x:f>
      </x:c>
      <x:c r="K15" s="48" t="str">
        <x:f>IF(OR(G15="",I15=""),"",G15-I15)</x:f>
      </x:c>
      <x:c r="L15" t="n">
        <x:f>IF(OR(J15="",F15=""),0,IF(J15&gt;F15,1,0))</x:f>
        <x:v>0</x:v>
      </x:c>
    </x:row>
    <x:row r="16">
      <x:c r="D16" s="48"/>
      <x:c r="F16" s="50"/>
      <x:c r="G16" s="48" t="str">
        <x:f>IF(D16="","",D16/(1+'Configuración'!$B$2))</x:f>
      </x:c>
      <x:c r="H16" s="48" t="str">
        <x:f>IF(A16="","",SUMIF('Ingredientes receta'!$A$2:$A$201,A16,'Ingredientes receta'!$H$2:$H$201))</x:f>
      </x:c>
      <x:c r="I16" s="48" t="str">
        <x:f>IF(OR(H16="",E16="",E16=0),"",H16/E16)</x:f>
      </x:c>
      <x:c r="J16" s="50" t="str">
        <x:f>IF(OR(G16="",G16=0,I16=""),"",I16/G16)</x:f>
      </x:c>
      <x:c r="K16" s="48" t="str">
        <x:f>IF(OR(G16="",I16=""),"",G16-I16)</x:f>
      </x:c>
      <x:c r="L16" t="n">
        <x:f>IF(OR(J16="",F16=""),0,IF(J16&gt;F16,1,0))</x:f>
        <x:v>0</x:v>
      </x:c>
    </x:row>
    <x:row r="17">
      <x:c r="D17" s="48"/>
      <x:c r="F17" s="50"/>
      <x:c r="G17" s="48" t="str">
        <x:f>IF(D17="","",D17/(1+'Configuración'!$B$2))</x:f>
      </x:c>
      <x:c r="H17" s="48" t="str">
        <x:f>IF(A17="","",SUMIF('Ingredientes receta'!$A$2:$A$201,A17,'Ingredientes receta'!$H$2:$H$201))</x:f>
      </x:c>
      <x:c r="I17" s="48" t="str">
        <x:f>IF(OR(H17="",E17="",E17=0),"",H17/E17)</x:f>
      </x:c>
      <x:c r="J17" s="50" t="str">
        <x:f>IF(OR(G17="",G17=0,I17=""),"",I17/G17)</x:f>
      </x:c>
      <x:c r="K17" s="48" t="str">
        <x:f>IF(OR(G17="",I17=""),"",G17-I17)</x:f>
      </x:c>
      <x:c r="L17" t="n">
        <x:f>IF(OR(J17="",F17=""),0,IF(J17&gt;F17,1,0))</x:f>
        <x:v>0</x:v>
      </x:c>
    </x:row>
    <x:row r="18">
      <x:c r="D18" s="48"/>
      <x:c r="F18" s="50"/>
      <x:c r="G18" s="48" t="str">
        <x:f>IF(D18="","",D18/(1+'Configuración'!$B$2))</x:f>
      </x:c>
      <x:c r="H18" s="48" t="str">
        <x:f>IF(A18="","",SUMIF('Ingredientes receta'!$A$2:$A$201,A18,'Ingredientes receta'!$H$2:$H$201))</x:f>
      </x:c>
      <x:c r="I18" s="48" t="str">
        <x:f>IF(OR(H18="",E18="",E18=0),"",H18/E18)</x:f>
      </x:c>
      <x:c r="J18" s="50" t="str">
        <x:f>IF(OR(G18="",G18=0,I18=""),"",I18/G18)</x:f>
      </x:c>
      <x:c r="K18" s="48" t="str">
        <x:f>IF(OR(G18="",I18=""),"",G18-I18)</x:f>
      </x:c>
      <x:c r="L18" t="n">
        <x:f>IF(OR(J18="",F18=""),0,IF(J18&gt;F18,1,0))</x:f>
        <x:v>0</x:v>
      </x:c>
    </x:row>
    <x:row r="19">
      <x:c r="D19" s="48"/>
      <x:c r="F19" s="50"/>
      <x:c r="G19" s="48" t="str">
        <x:f>IF(D19="","",D19/(1+'Configuración'!$B$2))</x:f>
      </x:c>
      <x:c r="H19" s="48" t="str">
        <x:f>IF(A19="","",SUMIF('Ingredientes receta'!$A$2:$A$201,A19,'Ingredientes receta'!$H$2:$H$201))</x:f>
      </x:c>
      <x:c r="I19" s="48" t="str">
        <x:f>IF(OR(H19="",E19="",E19=0),"",H19/E19)</x:f>
      </x:c>
      <x:c r="J19" s="50" t="str">
        <x:f>IF(OR(G19="",G19=0,I19=""),"",I19/G19)</x:f>
      </x:c>
      <x:c r="K19" s="48" t="str">
        <x:f>IF(OR(G19="",I19=""),"",G19-I19)</x:f>
      </x:c>
      <x:c r="L19" t="n">
        <x:f>IF(OR(J19="",F19=""),0,IF(J19&gt;F19,1,0))</x:f>
        <x:v>0</x:v>
      </x:c>
    </x:row>
    <x:row r="20">
      <x:c r="D20" s="48"/>
      <x:c r="F20" s="50"/>
      <x:c r="G20" s="48" t="str">
        <x:f>IF(D20="","",D20/(1+'Configuración'!$B$2))</x:f>
      </x:c>
      <x:c r="H20" s="48" t="str">
        <x:f>IF(A20="","",SUMIF('Ingredientes receta'!$A$2:$A$201,A20,'Ingredientes receta'!$H$2:$H$201))</x:f>
      </x:c>
      <x:c r="I20" s="48" t="str">
        <x:f>IF(OR(H20="",E20="",E20=0),"",H20/E20)</x:f>
      </x:c>
      <x:c r="J20" s="50" t="str">
        <x:f>IF(OR(G20="",G20=0,I20=""),"",I20/G20)</x:f>
      </x:c>
      <x:c r="K20" s="48" t="str">
        <x:f>IF(OR(G20="",I20=""),"",G20-I20)</x:f>
      </x:c>
      <x:c r="L20" t="n">
        <x:f>IF(OR(J20="",F20=""),0,IF(J20&gt;F20,1,0))</x:f>
        <x:v>0</x:v>
      </x:c>
    </x:row>
    <x:row r="21">
      <x:c r="D21" s="48"/>
      <x:c r="F21" s="50"/>
      <x:c r="G21" s="48" t="str">
        <x:f>IF(D21="","",D21/(1+'Configuración'!$B$2))</x:f>
      </x:c>
      <x:c r="H21" s="48" t="str">
        <x:f>IF(A21="","",SUMIF('Ingredientes receta'!$A$2:$A$201,A21,'Ingredientes receta'!$H$2:$H$201))</x:f>
      </x:c>
      <x:c r="I21" s="48" t="str">
        <x:f>IF(OR(H21="",E21="",E21=0),"",H21/E21)</x:f>
      </x:c>
      <x:c r="J21" s="50" t="str">
        <x:f>IF(OR(G21="",G21=0,I21=""),"",I21/G21)</x:f>
      </x:c>
      <x:c r="K21" s="48" t="str">
        <x:f>IF(OR(G21="",I21=""),"",G21-I21)</x:f>
      </x:c>
      <x:c r="L21" t="n">
        <x:f>IF(OR(J21="",F21=""),0,IF(J21&gt;F21,1,0))</x:f>
        <x:v>0</x:v>
      </x:c>
    </x:row>
    <x:row r="22">
      <x:c r="D22" s="48"/>
      <x:c r="F22" s="50"/>
      <x:c r="G22" s="48" t="str">
        <x:f>IF(D22="","",D22/(1+'Configuración'!$B$2))</x:f>
      </x:c>
      <x:c r="H22" s="48" t="str">
        <x:f>IF(A22="","",SUMIF('Ingredientes receta'!$A$2:$A$201,A22,'Ingredientes receta'!$H$2:$H$201))</x:f>
      </x:c>
      <x:c r="I22" s="48" t="str">
        <x:f>IF(OR(H22="",E22="",E22=0),"",H22/E22)</x:f>
      </x:c>
      <x:c r="J22" s="50" t="str">
        <x:f>IF(OR(G22="",G22=0,I22=""),"",I22/G22)</x:f>
      </x:c>
      <x:c r="K22" s="48" t="str">
        <x:f>IF(OR(G22="",I22=""),"",G22-I22)</x:f>
      </x:c>
      <x:c r="L22" t="n">
        <x:f>IF(OR(J22="",F22=""),0,IF(J22&gt;F22,1,0))</x:f>
        <x:v>0</x:v>
      </x:c>
    </x:row>
    <x:row r="23">
      <x:c r="D23" s="48"/>
      <x:c r="F23" s="50"/>
      <x:c r="G23" s="48" t="str">
        <x:f>IF(D23="","",D23/(1+'Configuración'!$B$2))</x:f>
      </x:c>
      <x:c r="H23" s="48" t="str">
        <x:f>IF(A23="","",SUMIF('Ingredientes receta'!$A$2:$A$201,A23,'Ingredientes receta'!$H$2:$H$201))</x:f>
      </x:c>
      <x:c r="I23" s="48" t="str">
        <x:f>IF(OR(H23="",E23="",E23=0),"",H23/E23)</x:f>
      </x:c>
      <x:c r="J23" s="50" t="str">
        <x:f>IF(OR(G23="",G23=0,I23=""),"",I23/G23)</x:f>
      </x:c>
      <x:c r="K23" s="48" t="str">
        <x:f>IF(OR(G23="",I23=""),"",G23-I23)</x:f>
      </x:c>
      <x:c r="L23" t="n">
        <x:f>IF(OR(J23="",F23=""),0,IF(J23&gt;F23,1,0))</x:f>
        <x:v>0</x:v>
      </x:c>
    </x:row>
    <x:row r="24">
      <x:c r="D24" s="48"/>
      <x:c r="F24" s="50"/>
      <x:c r="G24" s="48" t="str">
        <x:f>IF(D24="","",D24/(1+'Configuración'!$B$2))</x:f>
      </x:c>
      <x:c r="H24" s="48" t="str">
        <x:f>IF(A24="","",SUMIF('Ingredientes receta'!$A$2:$A$201,A24,'Ingredientes receta'!$H$2:$H$201))</x:f>
      </x:c>
      <x:c r="I24" s="48" t="str">
        <x:f>IF(OR(H24="",E24="",E24=0),"",H24/E24)</x:f>
      </x:c>
      <x:c r="J24" s="50" t="str">
        <x:f>IF(OR(G24="",G24=0,I24=""),"",I24/G24)</x:f>
      </x:c>
      <x:c r="K24" s="48" t="str">
        <x:f>IF(OR(G24="",I24=""),"",G24-I24)</x:f>
      </x:c>
      <x:c r="L24" t="n">
        <x:f>IF(OR(J24="",F24=""),0,IF(J24&gt;F24,1,0))</x:f>
        <x:v>0</x:v>
      </x:c>
    </x:row>
    <x:row r="25">
      <x:c r="D25" s="48"/>
      <x:c r="F25" s="50"/>
      <x:c r="G25" s="48" t="str">
        <x:f>IF(D25="","",D25/(1+'Configuración'!$B$2))</x:f>
      </x:c>
      <x:c r="H25" s="48" t="str">
        <x:f>IF(A25="","",SUMIF('Ingredientes receta'!$A$2:$A$201,A25,'Ingredientes receta'!$H$2:$H$201))</x:f>
      </x:c>
      <x:c r="I25" s="48" t="str">
        <x:f>IF(OR(H25="",E25="",E25=0),"",H25/E25)</x:f>
      </x:c>
      <x:c r="J25" s="50" t="str">
        <x:f>IF(OR(G25="",G25=0,I25=""),"",I25/G25)</x:f>
      </x:c>
      <x:c r="K25" s="48" t="str">
        <x:f>IF(OR(G25="",I25=""),"",G25-I25)</x:f>
      </x:c>
      <x:c r="L25" t="n">
        <x:f>IF(OR(J25="",F25=""),0,IF(J25&gt;F25,1,0))</x:f>
        <x:v>0</x:v>
      </x:c>
    </x:row>
    <x:row r="26">
      <x:c r="D26" s="48"/>
      <x:c r="F26" s="50"/>
      <x:c r="G26" s="48" t="str">
        <x:f>IF(D26="","",D26/(1+'Configuración'!$B$2))</x:f>
      </x:c>
      <x:c r="H26" s="48" t="str">
        <x:f>IF(A26="","",SUMIF('Ingredientes receta'!$A$2:$A$201,A26,'Ingredientes receta'!$H$2:$H$201))</x:f>
      </x:c>
      <x:c r="I26" s="48" t="str">
        <x:f>IF(OR(H26="",E26="",E26=0),"",H26/E26)</x:f>
      </x:c>
      <x:c r="J26" s="50" t="str">
        <x:f>IF(OR(G26="",G26=0,I26=""),"",I26/G26)</x:f>
      </x:c>
      <x:c r="K26" s="48" t="str">
        <x:f>IF(OR(G26="",I26=""),"",G26-I26)</x:f>
      </x:c>
      <x:c r="L26" t="n">
        <x:f>IF(OR(J26="",F26=""),0,IF(J26&gt;F26,1,0))</x:f>
        <x:v>0</x:v>
      </x:c>
    </x:row>
    <x:row r="27">
      <x:c r="D27" s="48"/>
      <x:c r="F27" s="50"/>
      <x:c r="G27" s="48" t="str">
        <x:f>IF(D27="","",D27/(1+'Configuración'!$B$2))</x:f>
      </x:c>
      <x:c r="H27" s="48" t="str">
        <x:f>IF(A27="","",SUMIF('Ingredientes receta'!$A$2:$A$201,A27,'Ingredientes receta'!$H$2:$H$201))</x:f>
      </x:c>
      <x:c r="I27" s="48" t="str">
        <x:f>IF(OR(H27="",E27="",E27=0),"",H27/E27)</x:f>
      </x:c>
      <x:c r="J27" s="50" t="str">
        <x:f>IF(OR(G27="",G27=0,I27=""),"",I27/G27)</x:f>
      </x:c>
      <x:c r="K27" s="48" t="str">
        <x:f>IF(OR(G27="",I27=""),"",G27-I27)</x:f>
      </x:c>
      <x:c r="L27" t="n">
        <x:f>IF(OR(J27="",F27=""),0,IF(J27&gt;F27,1,0))</x:f>
        <x:v>0</x:v>
      </x:c>
    </x:row>
    <x:row r="28">
      <x:c r="D28" s="48"/>
      <x:c r="F28" s="50"/>
      <x:c r="G28" s="48" t="str">
        <x:f>IF(D28="","",D28/(1+'Configuración'!$B$2))</x:f>
      </x:c>
      <x:c r="H28" s="48" t="str">
        <x:f>IF(A28="","",SUMIF('Ingredientes receta'!$A$2:$A$201,A28,'Ingredientes receta'!$H$2:$H$201))</x:f>
      </x:c>
      <x:c r="I28" s="48" t="str">
        <x:f>IF(OR(H28="",E28="",E28=0),"",H28/E28)</x:f>
      </x:c>
      <x:c r="J28" s="50" t="str">
        <x:f>IF(OR(G28="",G28=0,I28=""),"",I28/G28)</x:f>
      </x:c>
      <x:c r="K28" s="48" t="str">
        <x:f>IF(OR(G28="",I28=""),"",G28-I28)</x:f>
      </x:c>
      <x:c r="L28" t="n">
        <x:f>IF(OR(J28="",F28=""),0,IF(J28&gt;F28,1,0))</x:f>
        <x:v>0</x:v>
      </x:c>
    </x:row>
    <x:row r="29">
      <x:c r="D29" s="48"/>
      <x:c r="F29" s="50"/>
      <x:c r="G29" s="48" t="str">
        <x:f>IF(D29="","",D29/(1+'Configuración'!$B$2))</x:f>
      </x:c>
      <x:c r="H29" s="48" t="str">
        <x:f>IF(A29="","",SUMIF('Ingredientes receta'!$A$2:$A$201,A29,'Ingredientes receta'!$H$2:$H$201))</x:f>
      </x:c>
      <x:c r="I29" s="48" t="str">
        <x:f>IF(OR(H29="",E29="",E29=0),"",H29/E29)</x:f>
      </x:c>
      <x:c r="J29" s="50" t="str">
        <x:f>IF(OR(G29="",G29=0,I29=""),"",I29/G29)</x:f>
      </x:c>
      <x:c r="K29" s="48" t="str">
        <x:f>IF(OR(G29="",I29=""),"",G29-I29)</x:f>
      </x:c>
      <x:c r="L29" t="n">
        <x:f>IF(OR(J29="",F29=""),0,IF(J29&gt;F29,1,0))</x:f>
        <x:v>0</x:v>
      </x:c>
    </x:row>
    <x:row r="30">
      <x:c r="D30" s="48"/>
      <x:c r="F30" s="50"/>
      <x:c r="G30" s="48" t="str">
        <x:f>IF(D30="","",D30/(1+'Configuración'!$B$2))</x:f>
      </x:c>
      <x:c r="H30" s="48" t="str">
        <x:f>IF(A30="","",SUMIF('Ingredientes receta'!$A$2:$A$201,A30,'Ingredientes receta'!$H$2:$H$201))</x:f>
      </x:c>
      <x:c r="I30" s="48" t="str">
        <x:f>IF(OR(H30="",E30="",E30=0),"",H30/E30)</x:f>
      </x:c>
      <x:c r="J30" s="50" t="str">
        <x:f>IF(OR(G30="",G30=0,I30=""),"",I30/G30)</x:f>
      </x:c>
      <x:c r="K30" s="48" t="str">
        <x:f>IF(OR(G30="",I30=""),"",G30-I30)</x:f>
      </x:c>
      <x:c r="L30" t="n">
        <x:f>IF(OR(J30="",F30=""),0,IF(J30&gt;F30,1,0))</x:f>
        <x:v>0</x:v>
      </x:c>
    </x:row>
    <x:row r="31">
      <x:c r="D31" s="48"/>
      <x:c r="F31" s="50"/>
      <x:c r="G31" s="48" t="str">
        <x:f>IF(D31="","",D31/(1+'Configuración'!$B$2))</x:f>
      </x:c>
      <x:c r="H31" s="48" t="str">
        <x:f>IF(A31="","",SUMIF('Ingredientes receta'!$A$2:$A$201,A31,'Ingredientes receta'!$H$2:$H$201))</x:f>
      </x:c>
      <x:c r="I31" s="48" t="str">
        <x:f>IF(OR(H31="",E31="",E31=0),"",H31/E31)</x:f>
      </x:c>
      <x:c r="J31" s="50" t="str">
        <x:f>IF(OR(G31="",G31=0,I31=""),"",I31/G31)</x:f>
      </x:c>
      <x:c r="K31" s="48" t="str">
        <x:f>IF(OR(G31="",I31=""),"",G31-I31)</x:f>
      </x:c>
      <x:c r="L31" t="n">
        <x:f>IF(OR(J31="",F31=""),0,IF(J31&gt;F31,1,0))</x:f>
        <x:v>0</x:v>
      </x:c>
    </x:row>
    <x:row r="32">
      <x:c r="D32" s="48"/>
      <x:c r="F32" s="50"/>
      <x:c r="G32" s="48" t="str">
        <x:f>IF(D32="","",D32/(1+'Configuración'!$B$2))</x:f>
      </x:c>
      <x:c r="H32" s="48" t="str">
        <x:f>IF(A32="","",SUMIF('Ingredientes receta'!$A$2:$A$201,A32,'Ingredientes receta'!$H$2:$H$201))</x:f>
      </x:c>
      <x:c r="I32" s="48" t="str">
        <x:f>IF(OR(H32="",E32="",E32=0),"",H32/E32)</x:f>
      </x:c>
      <x:c r="J32" s="50" t="str">
        <x:f>IF(OR(G32="",G32=0,I32=""),"",I32/G32)</x:f>
      </x:c>
      <x:c r="K32" s="48" t="str">
        <x:f>IF(OR(G32="",I32=""),"",G32-I32)</x:f>
      </x:c>
      <x:c r="L32" t="n">
        <x:f>IF(OR(J32="",F32=""),0,IF(J32&gt;F32,1,0))</x:f>
        <x:v>0</x:v>
      </x:c>
    </x:row>
    <x:row r="33">
      <x:c r="D33" s="48"/>
      <x:c r="F33" s="50"/>
      <x:c r="G33" s="48" t="str">
        <x:f>IF(D33="","",D33/(1+'Configuración'!$B$2))</x:f>
      </x:c>
      <x:c r="H33" s="48" t="str">
        <x:f>IF(A33="","",SUMIF('Ingredientes receta'!$A$2:$A$201,A33,'Ingredientes receta'!$H$2:$H$201))</x:f>
      </x:c>
      <x:c r="I33" s="48" t="str">
        <x:f>IF(OR(H33="",E33="",E33=0),"",H33/E33)</x:f>
      </x:c>
      <x:c r="J33" s="50" t="str">
        <x:f>IF(OR(G33="",G33=0,I33=""),"",I33/G33)</x:f>
      </x:c>
      <x:c r="K33" s="48" t="str">
        <x:f>IF(OR(G33="",I33=""),"",G33-I33)</x:f>
      </x:c>
      <x:c r="L33" t="n">
        <x:f>IF(OR(J33="",F33=""),0,IF(J33&gt;F33,1,0))</x:f>
        <x:v>0</x:v>
      </x:c>
    </x:row>
    <x:row r="34">
      <x:c r="D34" s="48"/>
      <x:c r="F34" s="50"/>
      <x:c r="G34" s="48" t="str">
        <x:f>IF(D34="","",D34/(1+'Configuración'!$B$2))</x:f>
      </x:c>
      <x:c r="H34" s="48" t="str">
        <x:f>IF(A34="","",SUMIF('Ingredientes receta'!$A$2:$A$201,A34,'Ingredientes receta'!$H$2:$H$201))</x:f>
      </x:c>
      <x:c r="I34" s="48" t="str">
        <x:f>IF(OR(H34="",E34="",E34=0),"",H34/E34)</x:f>
      </x:c>
      <x:c r="J34" s="50" t="str">
        <x:f>IF(OR(G34="",G34=0,I34=""),"",I34/G34)</x:f>
      </x:c>
      <x:c r="K34" s="48" t="str">
        <x:f>IF(OR(G34="",I34=""),"",G34-I34)</x:f>
      </x:c>
      <x:c r="L34" t="n">
        <x:f>IF(OR(J34="",F34=""),0,IF(J34&gt;F34,1,0))</x:f>
        <x:v>0</x:v>
      </x:c>
    </x:row>
    <x:row r="35">
      <x:c r="D35" s="48"/>
      <x:c r="F35" s="50"/>
      <x:c r="G35" s="48" t="str">
        <x:f>IF(D35="","",D35/(1+'Configuración'!$B$2))</x:f>
      </x:c>
      <x:c r="H35" s="48" t="str">
        <x:f>IF(A35="","",SUMIF('Ingredientes receta'!$A$2:$A$201,A35,'Ingredientes receta'!$H$2:$H$201))</x:f>
      </x:c>
      <x:c r="I35" s="48" t="str">
        <x:f>IF(OR(H35="",E35="",E35=0),"",H35/E35)</x:f>
      </x:c>
      <x:c r="J35" s="50" t="str">
        <x:f>IF(OR(G35="",G35=0,I35=""),"",I35/G35)</x:f>
      </x:c>
      <x:c r="K35" s="48" t="str">
        <x:f>IF(OR(G35="",I35=""),"",G35-I35)</x:f>
      </x:c>
      <x:c r="L35" t="n">
        <x:f>IF(OR(J35="",F35=""),0,IF(J35&gt;F35,1,0))</x:f>
        <x:v>0</x:v>
      </x:c>
    </x:row>
    <x:row r="36">
      <x:c r="D36" s="48"/>
      <x:c r="F36" s="50"/>
      <x:c r="G36" s="48" t="str">
        <x:f>IF(D36="","",D36/(1+'Configuración'!$B$2))</x:f>
      </x:c>
      <x:c r="H36" s="48" t="str">
        <x:f>IF(A36="","",SUMIF('Ingredientes receta'!$A$2:$A$201,A36,'Ingredientes receta'!$H$2:$H$201))</x:f>
      </x:c>
      <x:c r="I36" s="48" t="str">
        <x:f>IF(OR(H36="",E36="",E36=0),"",H36/E36)</x:f>
      </x:c>
      <x:c r="J36" s="50" t="str">
        <x:f>IF(OR(G36="",G36=0,I36=""),"",I36/G36)</x:f>
      </x:c>
      <x:c r="K36" s="48" t="str">
        <x:f>IF(OR(G36="",I36=""),"",G36-I36)</x:f>
      </x:c>
      <x:c r="L36" t="n">
        <x:f>IF(OR(J36="",F36=""),0,IF(J36&gt;F36,1,0))</x:f>
        <x:v>0</x:v>
      </x:c>
    </x:row>
    <x:row r="37">
      <x:c r="D37" s="48"/>
      <x:c r="F37" s="50"/>
      <x:c r="G37" s="48" t="str">
        <x:f>IF(D37="","",D37/(1+'Configuración'!$B$2))</x:f>
      </x:c>
      <x:c r="H37" s="48" t="str">
        <x:f>IF(A37="","",SUMIF('Ingredientes receta'!$A$2:$A$201,A37,'Ingredientes receta'!$H$2:$H$201))</x:f>
      </x:c>
      <x:c r="I37" s="48" t="str">
        <x:f>IF(OR(H37="",E37="",E37=0),"",H37/E37)</x:f>
      </x:c>
      <x:c r="J37" s="50" t="str">
        <x:f>IF(OR(G37="",G37=0,I37=""),"",I37/G37)</x:f>
      </x:c>
      <x:c r="K37" s="48" t="str">
        <x:f>IF(OR(G37="",I37=""),"",G37-I37)</x:f>
      </x:c>
      <x:c r="L37" t="n">
        <x:f>IF(OR(J37="",F37=""),0,IF(J37&gt;F37,1,0))</x:f>
        <x:v>0</x:v>
      </x:c>
    </x:row>
    <x:row r="38">
      <x:c r="D38" s="48"/>
      <x:c r="F38" s="50"/>
      <x:c r="G38" s="48" t="str">
        <x:f>IF(D38="","",D38/(1+'Configuración'!$B$2))</x:f>
      </x:c>
      <x:c r="H38" s="48" t="str">
        <x:f>IF(A38="","",SUMIF('Ingredientes receta'!$A$2:$A$201,A38,'Ingredientes receta'!$H$2:$H$201))</x:f>
      </x:c>
      <x:c r="I38" s="48" t="str">
        <x:f>IF(OR(H38="",E38="",E38=0),"",H38/E38)</x:f>
      </x:c>
      <x:c r="J38" s="50" t="str">
        <x:f>IF(OR(G38="",G38=0,I38=""),"",I38/G38)</x:f>
      </x:c>
      <x:c r="K38" s="48" t="str">
        <x:f>IF(OR(G38="",I38=""),"",G38-I38)</x:f>
      </x:c>
      <x:c r="L38" t="n">
        <x:f>IF(OR(J38="",F38=""),0,IF(J38&gt;F38,1,0))</x:f>
        <x:v>0</x:v>
      </x:c>
    </x:row>
    <x:row r="39">
      <x:c r="D39" s="48"/>
      <x:c r="F39" s="50"/>
      <x:c r="G39" s="48" t="str">
        <x:f>IF(D39="","",D39/(1+'Configuración'!$B$2))</x:f>
      </x:c>
      <x:c r="H39" s="48" t="str">
        <x:f>IF(A39="","",SUMIF('Ingredientes receta'!$A$2:$A$201,A39,'Ingredientes receta'!$H$2:$H$201))</x:f>
      </x:c>
      <x:c r="I39" s="48" t="str">
        <x:f>IF(OR(H39="",E39="",E39=0),"",H39/E39)</x:f>
      </x:c>
      <x:c r="J39" s="50" t="str">
        <x:f>IF(OR(G39="",G39=0,I39=""),"",I39/G39)</x:f>
      </x:c>
      <x:c r="K39" s="48" t="str">
        <x:f>IF(OR(G39="",I39=""),"",G39-I39)</x:f>
      </x:c>
      <x:c r="L39" t="n">
        <x:f>IF(OR(J39="",F39=""),0,IF(J39&gt;F39,1,0))</x:f>
        <x:v>0</x:v>
      </x:c>
    </x:row>
    <x:row r="40">
      <x:c r="D40" s="48"/>
      <x:c r="F40" s="50"/>
      <x:c r="G40" s="48" t="str">
        <x:f>IF(D40="","",D40/(1+'Configuración'!$B$2))</x:f>
      </x:c>
      <x:c r="H40" s="48" t="str">
        <x:f>IF(A40="","",SUMIF('Ingredientes receta'!$A$2:$A$201,A40,'Ingredientes receta'!$H$2:$H$201))</x:f>
      </x:c>
      <x:c r="I40" s="48" t="str">
        <x:f>IF(OR(H40="",E40="",E40=0),"",H40/E40)</x:f>
      </x:c>
      <x:c r="J40" s="50" t="str">
        <x:f>IF(OR(G40="",G40=0,I40=""),"",I40/G40)</x:f>
      </x:c>
      <x:c r="K40" s="48" t="str">
        <x:f>IF(OR(G40="",I40=""),"",G40-I40)</x:f>
      </x:c>
      <x:c r="L40" t="n">
        <x:f>IF(OR(J40="",F40=""),0,IF(J40&gt;F40,1,0))</x:f>
        <x:v>0</x:v>
      </x:c>
    </x:row>
    <x:row r="41">
      <x:c r="D41" s="48"/>
      <x:c r="F41" s="50"/>
      <x:c r="G41" s="48" t="str">
        <x:f>IF(D41="","",D41/(1+'Configuración'!$B$2))</x:f>
      </x:c>
      <x:c r="H41" s="48" t="str">
        <x:f>IF(A41="","",SUMIF('Ingredientes receta'!$A$2:$A$201,A41,'Ingredientes receta'!$H$2:$H$201))</x:f>
      </x:c>
      <x:c r="I41" s="48" t="str">
        <x:f>IF(OR(H41="",E41="",E41=0),"",H41/E41)</x:f>
      </x:c>
      <x:c r="J41" s="50" t="str">
        <x:f>IF(OR(G41="",G41=0,I41=""),"",I41/G41)</x:f>
      </x:c>
      <x:c r="K41" s="48" t="str">
        <x:f>IF(OR(G41="",I41=""),"",G41-I41)</x:f>
      </x:c>
      <x:c r="L41" t="n">
        <x:f>IF(OR(J41="",F41=""),0,IF(J41&gt;F41,1,0))</x:f>
        <x:v>0</x:v>
      </x:c>
    </x:row>
    <x:row r="42">
      <x:c r="D42" s="48"/>
      <x:c r="F42" s="50"/>
      <x:c r="G42" s="48" t="str">
        <x:f>IF(D42="","",D42/(1+'Configuración'!$B$2))</x:f>
      </x:c>
      <x:c r="H42" s="48" t="str">
        <x:f>IF(A42="","",SUMIF('Ingredientes receta'!$A$2:$A$201,A42,'Ingredientes receta'!$H$2:$H$201))</x:f>
      </x:c>
      <x:c r="I42" s="48" t="str">
        <x:f>IF(OR(H42="",E42="",E42=0),"",H42/E42)</x:f>
      </x:c>
      <x:c r="J42" s="50" t="str">
        <x:f>IF(OR(G42="",G42=0,I42=""),"",I42/G42)</x:f>
      </x:c>
      <x:c r="K42" s="48" t="str">
        <x:f>IF(OR(G42="",I42=""),"",G42-I42)</x:f>
      </x:c>
      <x:c r="L42" t="n">
        <x:f>IF(OR(J42="",F42=""),0,IF(J42&gt;F42,1,0))</x:f>
        <x:v>0</x:v>
      </x:c>
    </x:row>
    <x:row r="43">
      <x:c r="D43" s="48"/>
      <x:c r="F43" s="50"/>
      <x:c r="G43" s="48" t="str">
        <x:f>IF(D43="","",D43/(1+'Configuración'!$B$2))</x:f>
      </x:c>
      <x:c r="H43" s="48" t="str">
        <x:f>IF(A43="","",SUMIF('Ingredientes receta'!$A$2:$A$201,A43,'Ingredientes receta'!$H$2:$H$201))</x:f>
      </x:c>
      <x:c r="I43" s="48" t="str">
        <x:f>IF(OR(H43="",E43="",E43=0),"",H43/E43)</x:f>
      </x:c>
      <x:c r="J43" s="50" t="str">
        <x:f>IF(OR(G43="",G43=0,I43=""),"",I43/G43)</x:f>
      </x:c>
      <x:c r="K43" s="48" t="str">
        <x:f>IF(OR(G43="",I43=""),"",G43-I43)</x:f>
      </x:c>
      <x:c r="L43" t="n">
        <x:f>IF(OR(J43="",F43=""),0,IF(J43&gt;F43,1,0))</x:f>
        <x:v>0</x:v>
      </x:c>
    </x:row>
    <x:row r="44">
      <x:c r="D44" s="48"/>
      <x:c r="F44" s="50"/>
      <x:c r="G44" s="48" t="str">
        <x:f>IF(D44="","",D44/(1+'Configuración'!$B$2))</x:f>
      </x:c>
      <x:c r="H44" s="48" t="str">
        <x:f>IF(A44="","",SUMIF('Ingredientes receta'!$A$2:$A$201,A44,'Ingredientes receta'!$H$2:$H$201))</x:f>
      </x:c>
      <x:c r="I44" s="48" t="str">
        <x:f>IF(OR(H44="",E44="",E44=0),"",H44/E44)</x:f>
      </x:c>
      <x:c r="J44" s="50" t="str">
        <x:f>IF(OR(G44="",G44=0,I44=""),"",I44/G44)</x:f>
      </x:c>
      <x:c r="K44" s="48" t="str">
        <x:f>IF(OR(G44="",I44=""),"",G44-I44)</x:f>
      </x:c>
      <x:c r="L44" t="n">
        <x:f>IF(OR(J44="",F44=""),0,IF(J44&gt;F44,1,0))</x:f>
        <x:v>0</x:v>
      </x:c>
    </x:row>
    <x:row r="45">
      <x:c r="D45" s="48"/>
      <x:c r="F45" s="50"/>
      <x:c r="G45" s="48" t="str">
        <x:f>IF(D45="","",D45/(1+'Configuración'!$B$2))</x:f>
      </x:c>
      <x:c r="H45" s="48" t="str">
        <x:f>IF(A45="","",SUMIF('Ingredientes receta'!$A$2:$A$201,A45,'Ingredientes receta'!$H$2:$H$201))</x:f>
      </x:c>
      <x:c r="I45" s="48" t="str">
        <x:f>IF(OR(H45="",E45="",E45=0),"",H45/E45)</x:f>
      </x:c>
      <x:c r="J45" s="50" t="str">
        <x:f>IF(OR(G45="",G45=0,I45=""),"",I45/G45)</x:f>
      </x:c>
      <x:c r="K45" s="48" t="str">
        <x:f>IF(OR(G45="",I45=""),"",G45-I45)</x:f>
      </x:c>
      <x:c r="L45" t="n">
        <x:f>IF(OR(J45="",F45=""),0,IF(J45&gt;F45,1,0))</x:f>
        <x:v>0</x:v>
      </x:c>
    </x:row>
    <x:row r="46">
      <x:c r="D46" s="48"/>
      <x:c r="F46" s="50"/>
      <x:c r="G46" s="48" t="str">
        <x:f>IF(D46="","",D46/(1+'Configuración'!$B$2))</x:f>
      </x:c>
      <x:c r="H46" s="48" t="str">
        <x:f>IF(A46="","",SUMIF('Ingredientes receta'!$A$2:$A$201,A46,'Ingredientes receta'!$H$2:$H$201))</x:f>
      </x:c>
      <x:c r="I46" s="48" t="str">
        <x:f>IF(OR(H46="",E46="",E46=0),"",H46/E46)</x:f>
      </x:c>
      <x:c r="J46" s="50" t="str">
        <x:f>IF(OR(G46="",G46=0,I46=""),"",I46/G46)</x:f>
      </x:c>
      <x:c r="K46" s="48" t="str">
        <x:f>IF(OR(G46="",I46=""),"",G46-I46)</x:f>
      </x:c>
      <x:c r="L46" t="n">
        <x:f>IF(OR(J46="",F46=""),0,IF(J46&gt;F46,1,0))</x:f>
        <x:v>0</x:v>
      </x:c>
    </x:row>
    <x:row r="47">
      <x:c r="D47" s="48"/>
      <x:c r="F47" s="50"/>
      <x:c r="G47" s="48" t="str">
        <x:f>IF(D47="","",D47/(1+'Configuración'!$B$2))</x:f>
      </x:c>
      <x:c r="H47" s="48" t="str">
        <x:f>IF(A47="","",SUMIF('Ingredientes receta'!$A$2:$A$201,A47,'Ingredientes receta'!$H$2:$H$201))</x:f>
      </x:c>
      <x:c r="I47" s="48" t="str">
        <x:f>IF(OR(H47="",E47="",E47=0),"",H47/E47)</x:f>
      </x:c>
      <x:c r="J47" s="50" t="str">
        <x:f>IF(OR(G47="",G47=0,I47=""),"",I47/G47)</x:f>
      </x:c>
      <x:c r="K47" s="48" t="str">
        <x:f>IF(OR(G47="",I47=""),"",G47-I47)</x:f>
      </x:c>
      <x:c r="L47" t="n">
        <x:f>IF(OR(J47="",F47=""),0,IF(J47&gt;F47,1,0))</x:f>
        <x:v>0</x:v>
      </x:c>
    </x:row>
    <x:row r="48">
      <x:c r="D48" s="48"/>
      <x:c r="F48" s="50"/>
      <x:c r="G48" s="48" t="str">
        <x:f>IF(D48="","",D48/(1+'Configuración'!$B$2))</x:f>
      </x:c>
      <x:c r="H48" s="48" t="str">
        <x:f>IF(A48="","",SUMIF('Ingredientes receta'!$A$2:$A$201,A48,'Ingredientes receta'!$H$2:$H$201))</x:f>
      </x:c>
      <x:c r="I48" s="48" t="str">
        <x:f>IF(OR(H48="",E48="",E48=0),"",H48/E48)</x:f>
      </x:c>
      <x:c r="J48" s="50" t="str">
        <x:f>IF(OR(G48="",G48=0,I48=""),"",I48/G48)</x:f>
      </x:c>
      <x:c r="K48" s="48" t="str">
        <x:f>IF(OR(G48="",I48=""),"",G48-I48)</x:f>
      </x:c>
      <x:c r="L48" t="n">
        <x:f>IF(OR(J48="",F48=""),0,IF(J48&gt;F48,1,0))</x:f>
        <x:v>0</x:v>
      </x:c>
    </x:row>
    <x:row r="49">
      <x:c r="D49" s="48"/>
      <x:c r="F49" s="50"/>
      <x:c r="G49" s="48" t="str">
        <x:f>IF(D49="","",D49/(1+'Configuración'!$B$2))</x:f>
      </x:c>
      <x:c r="H49" s="48" t="str">
        <x:f>IF(A49="","",SUMIF('Ingredientes receta'!$A$2:$A$201,A49,'Ingredientes receta'!$H$2:$H$201))</x:f>
      </x:c>
      <x:c r="I49" s="48" t="str">
        <x:f>IF(OR(H49="",E49="",E49=0),"",H49/E49)</x:f>
      </x:c>
      <x:c r="J49" s="50" t="str">
        <x:f>IF(OR(G49="",G49=0,I49=""),"",I49/G49)</x:f>
      </x:c>
      <x:c r="K49" s="48" t="str">
        <x:f>IF(OR(G49="",I49=""),"",G49-I49)</x:f>
      </x:c>
      <x:c r="L49" t="n">
        <x:f>IF(OR(J49="",F49=""),0,IF(J49&gt;F49,1,0))</x:f>
        <x:v>0</x:v>
      </x:c>
    </x:row>
    <x:row r="50">
      <x:c r="D50" s="48"/>
      <x:c r="F50" s="50"/>
      <x:c r="G50" s="48" t="str">
        <x:f>IF(D50="","",D50/(1+'Configuración'!$B$2))</x:f>
      </x:c>
      <x:c r="H50" s="48" t="str">
        <x:f>IF(A50="","",SUMIF('Ingredientes receta'!$A$2:$A$201,A50,'Ingredientes receta'!$H$2:$H$201))</x:f>
      </x:c>
      <x:c r="I50" s="48" t="str">
        <x:f>IF(OR(H50="",E50="",E50=0),"",H50/E50)</x:f>
      </x:c>
      <x:c r="J50" s="50" t="str">
        <x:f>IF(OR(G50="",G50=0,I50=""),"",I50/G50)</x:f>
      </x:c>
      <x:c r="K50" s="48" t="str">
        <x:f>IF(OR(G50="",I50=""),"",G50-I50)</x:f>
      </x:c>
      <x:c r="L50" t="n">
        <x:f>IF(OR(J50="",F50=""),0,IF(J50&gt;F50,1,0))</x:f>
        <x:v>0</x:v>
      </x:c>
    </x:row>
    <x:row r="51">
      <x:c r="D51" s="48"/>
      <x:c r="F51" s="50"/>
      <x:c r="G51" s="48" t="str">
        <x:f>IF(D51="","",D51/(1+'Configuración'!$B$2))</x:f>
      </x:c>
      <x:c r="H51" s="48" t="str">
        <x:f>IF(A51="","",SUMIF('Ingredientes receta'!$A$2:$A$201,A51,'Ingredientes receta'!$H$2:$H$201))</x:f>
      </x:c>
      <x:c r="I51" s="48" t="str">
        <x:f>IF(OR(H51="",E51="",E51=0),"",H51/E51)</x:f>
      </x:c>
      <x:c r="J51" s="50" t="str">
        <x:f>IF(OR(G51="",G51=0,I51=""),"",I51/G51)</x:f>
      </x:c>
      <x:c r="K51" s="48" t="str">
        <x:f>IF(OR(G51="",I51=""),"",G51-I51)</x:f>
      </x:c>
      <x:c r="L51" t="n">
        <x:f>IF(OR(J51="",F51=""),0,IF(J51&gt;F51,1,0))</x:f>
        <x:v>0</x:v>
      </x:c>
    </x:row>
    <x:row r="52">
      <x:c r="D52" s="48"/>
      <x:c r="F52" s="50"/>
      <x:c r="G52" s="48" t="str">
        <x:f>IF(D52="","",D52/(1+'Configuración'!$B$2))</x:f>
      </x:c>
      <x:c r="H52" s="48" t="str">
        <x:f>IF(A52="","",SUMIF('Ingredientes receta'!$A$2:$A$201,A52,'Ingredientes receta'!$H$2:$H$201))</x:f>
      </x:c>
      <x:c r="I52" s="48" t="str">
        <x:f>IF(OR(H52="",E52="",E52=0),"",H52/E52)</x:f>
      </x:c>
      <x:c r="J52" s="50" t="str">
        <x:f>IF(OR(G52="",G52=0,I52=""),"",I52/G52)</x:f>
      </x:c>
      <x:c r="K52" s="48" t="str">
        <x:f>IF(OR(G52="",I52=""),"",G52-I52)</x:f>
      </x:c>
      <x:c r="L52" t="n">
        <x:f>IF(OR(J52="",F52=""),0,IF(J52&gt;F52,1,0))</x:f>
        <x:v>0</x:v>
      </x:c>
    </x:row>
    <x:row r="53">
      <x:c r="D53" s="48"/>
      <x:c r="F53" s="50"/>
      <x:c r="G53" s="48" t="str">
        <x:f>IF(D53="","",D53/(1+'Configuración'!$B$2))</x:f>
      </x:c>
      <x:c r="H53" s="48" t="str">
        <x:f>IF(A53="","",SUMIF('Ingredientes receta'!$A$2:$A$201,A53,'Ingredientes receta'!$H$2:$H$201))</x:f>
      </x:c>
      <x:c r="I53" s="48" t="str">
        <x:f>IF(OR(H53="",E53="",E53=0),"",H53/E53)</x:f>
      </x:c>
      <x:c r="J53" s="50" t="str">
        <x:f>IF(OR(G53="",G53=0,I53=""),"",I53/G53)</x:f>
      </x:c>
      <x:c r="K53" s="48" t="str">
        <x:f>IF(OR(G53="",I53=""),"",G53-I53)</x:f>
      </x:c>
      <x:c r="L53" t="n">
        <x:f>IF(OR(J53="",F53=""),0,IF(J53&gt;F53,1,0))</x:f>
        <x:v>0</x:v>
      </x:c>
    </x:row>
    <x:row r="54">
      <x:c r="D54" s="48"/>
      <x:c r="F54" s="50"/>
      <x:c r="G54" s="48" t="str">
        <x:f>IF(D54="","",D54/(1+'Configuración'!$B$2))</x:f>
      </x:c>
      <x:c r="H54" s="48" t="str">
        <x:f>IF(A54="","",SUMIF('Ingredientes receta'!$A$2:$A$201,A54,'Ingredientes receta'!$H$2:$H$201))</x:f>
      </x:c>
      <x:c r="I54" s="48" t="str">
        <x:f>IF(OR(H54="",E54="",E54=0),"",H54/E54)</x:f>
      </x:c>
      <x:c r="J54" s="50" t="str">
        <x:f>IF(OR(G54="",G54=0,I54=""),"",I54/G54)</x:f>
      </x:c>
      <x:c r="K54" s="48" t="str">
        <x:f>IF(OR(G54="",I54=""),"",G54-I54)</x:f>
      </x:c>
      <x:c r="L54" t="n">
        <x:f>IF(OR(J54="",F54=""),0,IF(J54&gt;F54,1,0))</x:f>
        <x:v>0</x:v>
      </x:c>
    </x:row>
    <x:row r="55">
      <x:c r="D55" s="48"/>
      <x:c r="F55" s="50"/>
      <x:c r="G55" s="48" t="str">
        <x:f>IF(D55="","",D55/(1+'Configuración'!$B$2))</x:f>
      </x:c>
      <x:c r="H55" s="48" t="str">
        <x:f>IF(A55="","",SUMIF('Ingredientes receta'!$A$2:$A$201,A55,'Ingredientes receta'!$H$2:$H$201))</x:f>
      </x:c>
      <x:c r="I55" s="48" t="str">
        <x:f>IF(OR(H55="",E55="",E55=0),"",H55/E55)</x:f>
      </x:c>
      <x:c r="J55" s="50" t="str">
        <x:f>IF(OR(G55="",G55=0,I55=""),"",I55/G55)</x:f>
      </x:c>
      <x:c r="K55" s="48" t="str">
        <x:f>IF(OR(G55="",I55=""),"",G55-I55)</x:f>
      </x:c>
      <x:c r="L55" t="n">
        <x:f>IF(OR(J55="",F55=""),0,IF(J55&gt;F55,1,0))</x:f>
        <x:v>0</x:v>
      </x:c>
    </x:row>
    <x:row r="56">
      <x:c r="D56" s="48"/>
      <x:c r="F56" s="50"/>
      <x:c r="G56" s="48" t="str">
        <x:f>IF(D56="","",D56/(1+'Configuración'!$B$2))</x:f>
      </x:c>
      <x:c r="H56" s="48" t="str">
        <x:f>IF(A56="","",SUMIF('Ingredientes receta'!$A$2:$A$201,A56,'Ingredientes receta'!$H$2:$H$201))</x:f>
      </x:c>
      <x:c r="I56" s="48" t="str">
        <x:f>IF(OR(H56="",E56="",E56=0),"",H56/E56)</x:f>
      </x:c>
      <x:c r="J56" s="50" t="str">
        <x:f>IF(OR(G56="",G56=0,I56=""),"",I56/G56)</x:f>
      </x:c>
      <x:c r="K56" s="48" t="str">
        <x:f>IF(OR(G56="",I56=""),"",G56-I56)</x:f>
      </x:c>
      <x:c r="L56" t="n">
        <x:f>IF(OR(J56="",F56=""),0,IF(J56&gt;F56,1,0))</x:f>
        <x:v>0</x:v>
      </x:c>
    </x:row>
    <x:row r="57">
      <x:c r="D57" s="48"/>
      <x:c r="F57" s="50"/>
      <x:c r="G57" s="48" t="str">
        <x:f>IF(D57="","",D57/(1+'Configuración'!$B$2))</x:f>
      </x:c>
      <x:c r="H57" s="48" t="str">
        <x:f>IF(A57="","",SUMIF('Ingredientes receta'!$A$2:$A$201,A57,'Ingredientes receta'!$H$2:$H$201))</x:f>
      </x:c>
      <x:c r="I57" s="48" t="str">
        <x:f>IF(OR(H57="",E57="",E57=0),"",H57/E57)</x:f>
      </x:c>
      <x:c r="J57" s="50" t="str">
        <x:f>IF(OR(G57="",G57=0,I57=""),"",I57/G57)</x:f>
      </x:c>
      <x:c r="K57" s="48" t="str">
        <x:f>IF(OR(G57="",I57=""),"",G57-I57)</x:f>
      </x:c>
      <x:c r="L57" t="n">
        <x:f>IF(OR(J57="",F57=""),0,IF(J57&gt;F57,1,0))</x:f>
        <x:v>0</x:v>
      </x:c>
    </x:row>
    <x:row r="58">
      <x:c r="D58" s="48"/>
      <x:c r="F58" s="50"/>
      <x:c r="G58" s="48" t="str">
        <x:f>IF(D58="","",D58/(1+'Configuración'!$B$2))</x:f>
      </x:c>
      <x:c r="H58" s="48" t="str">
        <x:f>IF(A58="","",SUMIF('Ingredientes receta'!$A$2:$A$201,A58,'Ingredientes receta'!$H$2:$H$201))</x:f>
      </x:c>
      <x:c r="I58" s="48" t="str">
        <x:f>IF(OR(H58="",E58="",E58=0),"",H58/E58)</x:f>
      </x:c>
      <x:c r="J58" s="50" t="str">
        <x:f>IF(OR(G58="",G58=0,I58=""),"",I58/G58)</x:f>
      </x:c>
      <x:c r="K58" s="48" t="str">
        <x:f>IF(OR(G58="",I58=""),"",G58-I58)</x:f>
      </x:c>
      <x:c r="L58" t="n">
        <x:f>IF(OR(J58="",F58=""),0,IF(J58&gt;F58,1,0))</x:f>
        <x:v>0</x:v>
      </x:c>
    </x:row>
    <x:row r="59">
      <x:c r="D59" s="48"/>
      <x:c r="F59" s="50"/>
      <x:c r="G59" s="48" t="str">
        <x:f>IF(D59="","",D59/(1+'Configuración'!$B$2))</x:f>
      </x:c>
      <x:c r="H59" s="48" t="str">
        <x:f>IF(A59="","",SUMIF('Ingredientes receta'!$A$2:$A$201,A59,'Ingredientes receta'!$H$2:$H$201))</x:f>
      </x:c>
      <x:c r="I59" s="48" t="str">
        <x:f>IF(OR(H59="",E59="",E59=0),"",H59/E59)</x:f>
      </x:c>
      <x:c r="J59" s="50" t="str">
        <x:f>IF(OR(G59="",G59=0,I59=""),"",I59/G59)</x:f>
      </x:c>
      <x:c r="K59" s="48" t="str">
        <x:f>IF(OR(G59="",I59=""),"",G59-I59)</x:f>
      </x:c>
      <x:c r="L59" t="n">
        <x:f>IF(OR(J59="",F59=""),0,IF(J59&gt;F59,1,0))</x:f>
        <x:v>0</x:v>
      </x:c>
    </x:row>
    <x:row r="60">
      <x:c r="D60" s="48"/>
      <x:c r="F60" s="50"/>
      <x:c r="G60" s="48" t="str">
        <x:f>IF(D60="","",D60/(1+'Configuración'!$B$2))</x:f>
      </x:c>
      <x:c r="H60" s="48" t="str">
        <x:f>IF(A60="","",SUMIF('Ingredientes receta'!$A$2:$A$201,A60,'Ingredientes receta'!$H$2:$H$201))</x:f>
      </x:c>
      <x:c r="I60" s="48" t="str">
        <x:f>IF(OR(H60="",E60="",E60=0),"",H60/E60)</x:f>
      </x:c>
      <x:c r="J60" s="50" t="str">
        <x:f>IF(OR(G60="",G60=0,I60=""),"",I60/G60)</x:f>
      </x:c>
      <x:c r="K60" s="48" t="str">
        <x:f>IF(OR(G60="",I60=""),"",G60-I60)</x:f>
      </x:c>
      <x:c r="L60" t="n">
        <x:f>IF(OR(J60="",F60=""),0,IF(J60&gt;F60,1,0))</x:f>
        <x:v>0</x:v>
      </x:c>
    </x:row>
    <x:row r="61">
      <x:c r="D61" s="48"/>
      <x:c r="F61" s="50"/>
      <x:c r="G61" s="48" t="str">
        <x:f>IF(D61="","",D61/(1+'Configuración'!$B$2))</x:f>
      </x:c>
      <x:c r="H61" s="48" t="str">
        <x:f>IF(A61="","",SUMIF('Ingredientes receta'!$A$2:$A$201,A61,'Ingredientes receta'!$H$2:$H$201))</x:f>
      </x:c>
      <x:c r="I61" s="48" t="str">
        <x:f>IF(OR(H61="",E61="",E61=0),"",H61/E61)</x:f>
      </x:c>
      <x:c r="J61" s="50" t="str">
        <x:f>IF(OR(G61="",G61=0,I61=""),"",I61/G61)</x:f>
      </x:c>
      <x:c r="K61" s="48" t="str">
        <x:f>IF(OR(G61="",I61=""),"",G61-I61)</x:f>
      </x:c>
      <x:c r="L61" t="n">
        <x:f>IF(OR(J61="",F61=""),0,IF(J61&gt;F61,1,0))</x:f>
        <x:v>0</x:v>
      </x:c>
    </x:row>
  </x:sheetData>
  <x:conditionalFormatting sqref="J2:J61">
    <x:cfRule type="expression" dxfId="0" priority="1">
      <x:formula>AND(J2&lt;&gt;"",J2&gt;F2)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198ff0892f404ef4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17" hidden="0" customWidth="1"/>
    <x:col min="2" max="2" width="16" hidden="0" customWidth="1"/>
    <x:col min="3" max="3" width="19" hidden="0" customWidth="1"/>
    <x:col min="4" max="4" width="26" hidden="0" customWidth="1"/>
    <x:col min="5" max="5" width="15" hidden="0" customWidth="1"/>
    <x:col min="6" max="6" width="20" hidden="0" customWidth="1"/>
    <x:col min="7" max="7" width="20" hidden="0" customWidth="1"/>
    <x:col min="8" max="8" width="23" hidden="0" customWidth="1"/>
  </x:cols>
  <x:sheetData>
    <x:row r="1" ht="36" customHeight="1">
      <x:c r="A1" s="43" t="str">
        <x:v>Código receta</x:v>
      </x:c>
      <x:c r="B1" s="43" t="str">
        <x:v>Código insumo</x:v>
      </x:c>
      <x:c r="C1" s="43" t="str">
        <x:v>Cantidad usada</x:v>
      </x:c>
      <x:c r="D1" s="43" t="str">
        <x:v>Insumo</x:v>
      </x:c>
      <x:c r="E1" s="43" t="str">
        <x:v>Unidad</x:v>
      </x:c>
      <x:c r="F1" s="43" t="str">
        <x:v>Costo unitario</x:v>
      </x:c>
      <x:c r="G1" s="43" t="str">
        <x:v>Observación</x:v>
      </x:c>
      <x:c r="H1" s="43" t="str">
        <x:v>Costo ingrediente</x:v>
      </x:c>
    </x:row>
    <x:row r="2">
      <x:c r="A2" t="str">
        <x:v>R01</x:v>
      </x:c>
      <x:c r="B2" t="str">
        <x:v>I01</x:v>
      </x:c>
      <x:c r="C2" t="n">
        <x:v>0.35</x:v>
      </x:c>
      <x:c r="D2" t="str">
        <x:f>IF(B2="","",IFERROR(VLOOKUP(B2,Insumos!$A$2:$H$81,2,FALSE),"Código inválido"))</x:f>
        <x:v>Pollo</x:v>
      </x:c>
      <x:c r="E2" t="str">
        <x:f>IF(B2="","",IFERROR(VLOOKUP(B2,Insumos!$A$2:$H$81,4,FALSE),""))</x:f>
        <x:v>kg</x:v>
      </x:c>
      <x:c r="F2" s="48" t="n">
        <x:f>IF(B2="","",IFERROR(VLOOKUP(B2,Insumos!$A$2:$H$81,8,FALSE),0))</x:f>
        <x:v>13.5</x:v>
      </x:c>
      <x:c r="H2" s="48" t="n">
        <x:f>IF(OR(A2="",B2="",C2=""),"",C2*F2)</x:f>
        <x:v>4.725</x:v>
      </x:c>
    </x:row>
    <x:row r="3">
      <x:c r="A3" t="str">
        <x:v>R01</x:v>
      </x:c>
      <x:c r="B3" t="str">
        <x:v>I02</x:v>
      </x:c>
      <x:c r="C3" t="n">
        <x:v>0.22</x:v>
      </x:c>
      <x:c r="D3" t="str">
        <x:f>IF(B3="","",IFERROR(VLOOKUP(B3,Insumos!$A$2:$H$81,2,FALSE),"Código inválido"))</x:f>
        <x:v>Papa</x:v>
      </x:c>
      <x:c r="E3" t="str">
        <x:f>IF(B3="","",IFERROR(VLOOKUP(B3,Insumos!$A$2:$H$81,4,FALSE),""))</x:f>
        <x:v>kg</x:v>
      </x:c>
      <x:c r="F3" s="48" t="n">
        <x:f>IF(B3="","",IFERROR(VLOOKUP(B3,Insumos!$A$2:$H$81,8,FALSE),0))</x:f>
        <x:v>4</x:v>
      </x:c>
      <x:c r="H3" s="48" t="n">
        <x:f>IF(OR(A3="",B3="",C3=""),"",C3*F3)</x:f>
        <x:v>0.88</x:v>
      </x:c>
    </x:row>
    <x:row r="4">
      <x:c r="A4" t="str">
        <x:v>R01</x:v>
      </x:c>
      <x:c r="B4" t="str">
        <x:v>I04</x:v>
      </x:c>
      <x:c r="C4" t="n">
        <x:v>0.025</x:v>
      </x:c>
      <x:c r="D4" t="str">
        <x:f>IF(B4="","",IFERROR(VLOOKUP(B4,Insumos!$A$2:$H$81,2,FALSE),"Código inválido"))</x:f>
        <x:v>Aceite</x:v>
      </x:c>
      <x:c r="E4" t="str">
        <x:f>IF(B4="","",IFERROR(VLOOKUP(B4,Insumos!$A$2:$H$81,4,FALSE),""))</x:f>
        <x:v>litro</x:v>
      </x:c>
      <x:c r="F4" s="48" t="n">
        <x:f>IF(B4="","",IFERROR(VLOOKUP(B4,Insumos!$A$2:$H$81,8,FALSE),0))</x:f>
        <x:v>10</x:v>
      </x:c>
      <x:c r="H4" s="48" t="n">
        <x:f>IF(OR(A4="",B4="",C4=""),"",C4*F4)</x:f>
        <x:v>0.25</x:v>
      </x:c>
    </x:row>
    <x:row r="5">
      <x:c r="A5" t="str">
        <x:v>R01</x:v>
      </x:c>
      <x:c r="B5" t="str">
        <x:v>I24</x:v>
      </x:c>
      <x:c r="C5" t="n">
        <x:v>0.012</x:v>
      </x:c>
      <x:c r="D5" t="str">
        <x:f>IF(B5="","",IFERROR(VLOOKUP(B5,Insumos!$A$2:$H$81,2,FALSE),"Código inválido"))</x:f>
        <x:v>Condimentos</x:v>
      </x:c>
      <x:c r="E5" t="str">
        <x:f>IF(B5="","",IFERROR(VLOOKUP(B5,Insumos!$A$2:$H$81,4,FALSE),""))</x:f>
        <x:v>kg</x:v>
      </x:c>
      <x:c r="F5" s="48" t="n">
        <x:f>IF(B5="","",IFERROR(VLOOKUP(B5,Insumos!$A$2:$H$81,8,FALSE),0))</x:f>
        <x:v>28</x:v>
      </x:c>
      <x:c r="H5" s="48" t="n">
        <x:f>IF(OR(A5="",B5="",C5=""),"",C5*F5)</x:f>
        <x:v>0.336</x:v>
      </x:c>
    </x:row>
    <x:row r="6">
      <x:c r="A6" t="str">
        <x:v>R02</x:v>
      </x:c>
      <x:c r="B6" t="str">
        <x:v>I05</x:v>
      </x:c>
      <x:c r="C6" t="n">
        <x:v>0.18</x:v>
      </x:c>
      <x:c r="D6" t="str">
        <x:f>IF(B6="","",IFERROR(VLOOKUP(B6,Insumos!$A$2:$H$81,2,FALSE),"Código inválido"))</x:f>
        <x:v>Pescado</x:v>
      </x:c>
      <x:c r="E6" t="str">
        <x:f>IF(B6="","",IFERROR(VLOOKUP(B6,Insumos!$A$2:$H$81,4,FALSE),""))</x:f>
        <x:v>kg</x:v>
      </x:c>
      <x:c r="F6" s="48" t="n">
        <x:f>IF(B6="","",IFERROR(VLOOKUP(B6,Insumos!$A$2:$H$81,8,FALSE),0))</x:f>
        <x:v>32</x:v>
      </x:c>
      <x:c r="H6" s="48" t="n">
        <x:f>IF(OR(A6="",B6="",C6=""),"",C6*F6)</x:f>
        <x:v>5.76</x:v>
      </x:c>
    </x:row>
    <x:row r="7">
      <x:c r="A7" t="str">
        <x:v>R02</x:v>
      </x:c>
      <x:c r="B7" t="str">
        <x:v>I06</x:v>
      </x:c>
      <x:c r="C7" t="n">
        <x:v>0.12</x:v>
      </x:c>
      <x:c r="D7" t="str">
        <x:f>IF(B7="","",IFERROR(VLOOKUP(B7,Insumos!$A$2:$H$81,2,FALSE),"Código inválido"))</x:f>
        <x:v>Limón</x:v>
      </x:c>
      <x:c r="E7" t="str">
        <x:f>IF(B7="","",IFERROR(VLOOKUP(B7,Insumos!$A$2:$H$81,4,FALSE),""))</x:f>
        <x:v>kg</x:v>
      </x:c>
      <x:c r="F7" s="48" t="n">
        <x:f>IF(B7="","",IFERROR(VLOOKUP(B7,Insumos!$A$2:$H$81,8,FALSE),0))</x:f>
        <x:v>7</x:v>
      </x:c>
      <x:c r="H7" s="48" t="n">
        <x:f>IF(OR(A7="",B7="",C7=""),"",C7*F7)</x:f>
        <x:v>0.84</x:v>
      </x:c>
    </x:row>
    <x:row r="8">
      <x:c r="A8" t="str">
        <x:v>R02</x:v>
      </x:c>
      <x:c r="B8" t="str">
        <x:v>I07</x:v>
      </x:c>
      <x:c r="C8" t="n">
        <x:v>0.06</x:v>
      </x:c>
      <x:c r="D8" t="str">
        <x:f>IF(B8="","",IFERROR(VLOOKUP(B8,Insumos!$A$2:$H$81,2,FALSE),"Código inválido"))</x:f>
        <x:v>Cebolla</x:v>
      </x:c>
      <x:c r="E8" t="str">
        <x:f>IF(B8="","",IFERROR(VLOOKUP(B8,Insumos!$A$2:$H$81,4,FALSE),""))</x:f>
        <x:v>kg</x:v>
      </x:c>
      <x:c r="F8" s="48" t="n">
        <x:f>IF(B8="","",IFERROR(VLOOKUP(B8,Insumos!$A$2:$H$81,8,FALSE),0))</x:f>
        <x:v>4</x:v>
      </x:c>
      <x:c r="H8" s="48" t="n">
        <x:f>IF(OR(A8="",B8="",C8=""),"",C8*F8)</x:f>
        <x:v>0.24</x:v>
      </x:c>
    </x:row>
    <x:row r="9">
      <x:c r="A9" t="str">
        <x:v>R02</x:v>
      </x:c>
      <x:c r="B9" t="str">
        <x:v>I08</x:v>
      </x:c>
      <x:c r="C9" t="n">
        <x:v>0.1</x:v>
      </x:c>
      <x:c r="D9" t="str">
        <x:f>IF(B9="","",IFERROR(VLOOKUP(B9,Insumos!$A$2:$H$81,2,FALSE),"Código inválido"))</x:f>
        <x:v>Camote</x:v>
      </x:c>
      <x:c r="E9" t="str">
        <x:f>IF(B9="","",IFERROR(VLOOKUP(B9,Insumos!$A$2:$H$81,4,FALSE),""))</x:f>
        <x:v>kg</x:v>
      </x:c>
      <x:c r="F9" s="48" t="n">
        <x:f>IF(B9="","",IFERROR(VLOOKUP(B9,Insumos!$A$2:$H$81,8,FALSE),0))</x:f>
        <x:v>4.5</x:v>
      </x:c>
      <x:c r="H9" s="48" t="n">
        <x:f>IF(OR(A9="",B9="",C9=""),"",C9*F9)</x:f>
        <x:v>0.45</x:v>
      </x:c>
    </x:row>
    <x:row r="10">
      <x:c r="A10" t="str">
        <x:v>R03</x:v>
      </x:c>
      <x:c r="B10" t="str">
        <x:v>I09</x:v>
      </x:c>
      <x:c r="C10" t="n">
        <x:v>0.16</x:v>
      </x:c>
      <x:c r="D10" t="str">
        <x:f>IF(B10="","",IFERROR(VLOOKUP(B10,Insumos!$A$2:$H$81,2,FALSE),"Código inválido"))</x:f>
        <x:v>Carne de res</x:v>
      </x:c>
      <x:c r="E10" t="str">
        <x:f>IF(B10="","",IFERROR(VLOOKUP(B10,Insumos!$A$2:$H$81,4,FALSE),""))</x:f>
        <x:v>kg</x:v>
      </x:c>
      <x:c r="F10" s="48" t="n">
        <x:f>IF(B10="","",IFERROR(VLOOKUP(B10,Insumos!$A$2:$H$81,8,FALSE),0))</x:f>
        <x:v>26</x:v>
      </x:c>
      <x:c r="H10" s="48" t="n">
        <x:f>IF(OR(A10="",B10="",C10=""),"",C10*F10)</x:f>
        <x:v>4.16</x:v>
      </x:c>
    </x:row>
    <x:row r="11">
      <x:c r="A11" t="str">
        <x:v>R03</x:v>
      </x:c>
      <x:c r="B11" t="str">
        <x:v>I10</x:v>
      </x:c>
      <x:c r="C11" t="n">
        <x:v>1</x:v>
      </x:c>
      <x:c r="D11" t="str">
        <x:f>IF(B11="","",IFERROR(VLOOKUP(B11,Insumos!$A$2:$H$81,2,FALSE),"Código inválido"))</x:f>
        <x:v>Pan</x:v>
      </x:c>
      <x:c r="E11" t="str">
        <x:f>IF(B11="","",IFERROR(VLOOKUP(B11,Insumos!$A$2:$H$81,4,FALSE),""))</x:f>
        <x:v>unidad</x:v>
      </x:c>
      <x:c r="F11" s="48" t="n">
        <x:f>IF(B11="","",IFERROR(VLOOKUP(B11,Insumos!$A$2:$H$81,8,FALSE),0))</x:f>
        <x:v>1.8</x:v>
      </x:c>
      <x:c r="H11" s="48" t="n">
        <x:f>IF(OR(A11="",B11="",C11=""),"",C11*F11)</x:f>
        <x:v>1.8</x:v>
      </x:c>
    </x:row>
    <x:row r="12">
      <x:c r="A12" t="str">
        <x:v>R03</x:v>
      </x:c>
      <x:c r="B12" t="str">
        <x:v>I11</x:v>
      </x:c>
      <x:c r="C12" t="n">
        <x:v>0.03</x:v>
      </x:c>
      <x:c r="D12" t="str">
        <x:f>IF(B12="","",IFERROR(VLOOKUP(B12,Insumos!$A$2:$H$81,2,FALSE),"Código inválido"))</x:f>
        <x:v>Queso</x:v>
      </x:c>
      <x:c r="E12" t="str">
        <x:f>IF(B12="","",IFERROR(VLOOKUP(B12,Insumos!$A$2:$H$81,4,FALSE),""))</x:f>
        <x:v>kg</x:v>
      </x:c>
      <x:c r="F12" s="48" t="n">
        <x:f>IF(B12="","",IFERROR(VLOOKUP(B12,Insumos!$A$2:$H$81,8,FALSE),0))</x:f>
        <x:v>29</x:v>
      </x:c>
      <x:c r="H12" s="48" t="n">
        <x:f>IF(OR(A12="",B12="",C12=""),"",C12*F12)</x:f>
        <x:v>0.87</x:v>
      </x:c>
    </x:row>
    <x:row r="13">
      <x:c r="A13" t="str">
        <x:v>R03</x:v>
      </x:c>
      <x:c r="B13" t="str">
        <x:v>I12</x:v>
      </x:c>
      <x:c r="C13" t="n">
        <x:v>0.025</x:v>
      </x:c>
      <x:c r="D13" t="str">
        <x:f>IF(B13="","",IFERROR(VLOOKUP(B13,Insumos!$A$2:$H$81,2,FALSE),"Código inválido"))</x:f>
        <x:v>Lechuga</x:v>
      </x:c>
      <x:c r="E13" t="str">
        <x:f>IF(B13="","",IFERROR(VLOOKUP(B13,Insumos!$A$2:$H$81,4,FALSE),""))</x:f>
        <x:v>kg</x:v>
      </x:c>
      <x:c r="F13" s="48" t="n">
        <x:f>IF(B13="","",IFERROR(VLOOKUP(B13,Insumos!$A$2:$H$81,8,FALSE),0))</x:f>
        <x:v>8</x:v>
      </x:c>
      <x:c r="H13" s="48" t="n">
        <x:f>IF(OR(A13="",B13="",C13=""),"",C13*F13)</x:f>
        <x:v>0.2</x:v>
      </x:c>
    </x:row>
    <x:row r="14">
      <x:c r="A14" t="str">
        <x:v>R03</x:v>
      </x:c>
      <x:c r="B14" t="str">
        <x:v>I20</x:v>
      </x:c>
      <x:c r="C14" t="n">
        <x:v>0.04</x:v>
      </x:c>
      <x:c r="D14" t="str">
        <x:f>IF(B14="","",IFERROR(VLOOKUP(B14,Insumos!$A$2:$H$81,2,FALSE),"Código inválido"))</x:f>
        <x:v>Tomate</x:v>
      </x:c>
      <x:c r="E14" t="str">
        <x:f>IF(B14="","",IFERROR(VLOOKUP(B14,Insumos!$A$2:$H$81,4,FALSE),""))</x:f>
        <x:v>kg</x:v>
      </x:c>
      <x:c r="F14" s="48" t="n">
        <x:f>IF(B14="","",IFERROR(VLOOKUP(B14,Insumos!$A$2:$H$81,8,FALSE),0))</x:f>
        <x:v>5.5</x:v>
      </x:c>
      <x:c r="H14" s="48" t="n">
        <x:f>IF(OR(A14="",B14="",C14=""),"",C14*F14)</x:f>
        <x:v>0.22</x:v>
      </x:c>
    </x:row>
    <x:row r="15">
      <x:c r="A15" t="str">
        <x:v>R04</x:v>
      </x:c>
      <x:c r="B15" t="str">
        <x:v>I03</x:v>
      </x:c>
      <x:c r="C15" t="n">
        <x:v>0.14</x:v>
      </x:c>
      <x:c r="D15" t="str">
        <x:f>IF(B15="","",IFERROR(VLOOKUP(B15,Insumos!$A$2:$H$81,2,FALSE),"Código inválido"))</x:f>
        <x:v>Arroz</x:v>
      </x:c>
      <x:c r="E15" t="str">
        <x:f>IF(B15="","",IFERROR(VLOOKUP(B15,Insumos!$A$2:$H$81,4,FALSE),""))</x:f>
        <x:v>kg</x:v>
      </x:c>
      <x:c r="F15" s="48" t="n">
        <x:f>IF(B15="","",IFERROR(VLOOKUP(B15,Insumos!$A$2:$H$81,8,FALSE),0))</x:f>
        <x:v>5</x:v>
      </x:c>
      <x:c r="H15" s="48" t="n">
        <x:f>IF(OR(A15="",B15="",C15=""),"",C15*F15)</x:f>
        <x:v>0.7000000000000001</x:v>
      </x:c>
    </x:row>
    <x:row r="16">
      <x:c r="A16" t="str">
        <x:v>R04</x:v>
      </x:c>
      <x:c r="B16" t="str">
        <x:v>I22</x:v>
      </x:c>
      <x:c r="C16" t="n">
        <x:v>0.1</x:v>
      </x:c>
      <x:c r="D16" t="str">
        <x:f>IF(B16="","",IFERROR(VLOOKUP(B16,Insumos!$A$2:$H$81,2,FALSE),"Código inválido"))</x:f>
        <x:v>Pollo deshuesado</x:v>
      </x:c>
      <x:c r="E16" t="str">
        <x:f>IF(B16="","",IFERROR(VLOOKUP(B16,Insumos!$A$2:$H$81,4,FALSE),""))</x:f>
        <x:v>kg</x:v>
      </x:c>
      <x:c r="F16" s="48" t="n">
        <x:f>IF(B16="","",IFERROR(VLOOKUP(B16,Insumos!$A$2:$H$81,8,FALSE),0))</x:f>
        <x:v>18</x:v>
      </x:c>
      <x:c r="H16" s="48" t="n">
        <x:f>IF(OR(A16="",B16="",C16=""),"",C16*F16)</x:f>
        <x:v>1.8</x:v>
      </x:c>
    </x:row>
    <x:row r="17">
      <x:c r="A17" t="str">
        <x:v>R04</x:v>
      </x:c>
      <x:c r="B17" t="str">
        <x:v>I15</x:v>
      </x:c>
      <x:c r="C17" t="n">
        <x:v>1</x:v>
      </x:c>
      <x:c r="D17" t="str">
        <x:f>IF(B17="","",IFERROR(VLOOKUP(B17,Insumos!$A$2:$H$81,2,FALSE),"Código inválido"))</x:f>
        <x:v>Huevo</x:v>
      </x:c>
      <x:c r="E17" t="str">
        <x:f>IF(B17="","",IFERROR(VLOOKUP(B17,Insumos!$A$2:$H$81,4,FALSE),""))</x:f>
        <x:v>unidad</x:v>
      </x:c>
      <x:c r="F17" s="48" t="n">
        <x:f>IF(B17="","",IFERROR(VLOOKUP(B17,Insumos!$A$2:$H$81,8,FALSE),0))</x:f>
        <x:v>0.85</x:v>
      </x:c>
      <x:c r="H17" s="48" t="n">
        <x:f>IF(OR(A17="",B17="",C17=""),"",C17*F17)</x:f>
        <x:v>0.85</x:v>
      </x:c>
    </x:row>
    <x:row r="18">
      <x:c r="A18" t="str">
        <x:v>R04</x:v>
      </x:c>
      <x:c r="B18" t="str">
        <x:v>I14</x:v>
      </x:c>
      <x:c r="C18" t="n">
        <x:v>0.025</x:v>
      </x:c>
      <x:c r="D18" t="str">
        <x:f>IF(B18="","",IFERROR(VLOOKUP(B18,Insumos!$A$2:$H$81,2,FALSE),"Código inválido"))</x:f>
        <x:v>Sillao</x:v>
      </x:c>
      <x:c r="E18" t="str">
        <x:f>IF(B18="","",IFERROR(VLOOKUP(B18,Insumos!$A$2:$H$81,4,FALSE),""))</x:f>
        <x:v>litro</x:v>
      </x:c>
      <x:c r="F18" s="48" t="n">
        <x:f>IF(B18="","",IFERROR(VLOOKUP(B18,Insumos!$A$2:$H$81,8,FALSE),0))</x:f>
        <x:v>13</x:v>
      </x:c>
      <x:c r="H18" s="48" t="n">
        <x:f>IF(OR(A18="",B18="",C18=""),"",C18*F18)</x:f>
        <x:v>0.325</x:v>
      </x:c>
    </x:row>
    <x:row r="19">
      <x:c r="A19" t="str">
        <x:v>R04</x:v>
      </x:c>
      <x:c r="B19" t="str">
        <x:v>I04</x:v>
      </x:c>
      <x:c r="C19" t="n">
        <x:v>0.02</x:v>
      </x:c>
      <x:c r="D19" t="str">
        <x:f>IF(B19="","",IFERROR(VLOOKUP(B19,Insumos!$A$2:$H$81,2,FALSE),"Código inválido"))</x:f>
        <x:v>Aceite</x:v>
      </x:c>
      <x:c r="E19" t="str">
        <x:f>IF(B19="","",IFERROR(VLOOKUP(B19,Insumos!$A$2:$H$81,4,FALSE),""))</x:f>
        <x:v>litro</x:v>
      </x:c>
      <x:c r="F19" s="48" t="n">
        <x:f>IF(B19="","",IFERROR(VLOOKUP(B19,Insumos!$A$2:$H$81,8,FALSE),0))</x:f>
        <x:v>10</x:v>
      </x:c>
      <x:c r="H19" s="48" t="n">
        <x:f>IF(OR(A19="",B19="",C19=""),"",C19*F19)</x:f>
        <x:v>0.2</x:v>
      </x:c>
    </x:row>
    <x:row r="20">
      <x:c r="A20" t="str">
        <x:v>R05</x:v>
      </x:c>
      <x:c r="B20" t="str">
        <x:v>I09</x:v>
      </x:c>
      <x:c r="C20" t="n">
        <x:v>0.2</x:v>
      </x:c>
      <x:c r="D20" t="str">
        <x:f>IF(B20="","",IFERROR(VLOOKUP(B20,Insumos!$A$2:$H$81,2,FALSE),"Código inválido"))</x:f>
        <x:v>Carne de res</x:v>
      </x:c>
      <x:c r="E20" t="str">
        <x:f>IF(B20="","",IFERROR(VLOOKUP(B20,Insumos!$A$2:$H$81,4,FALSE),""))</x:f>
        <x:v>kg</x:v>
      </x:c>
      <x:c r="F20" s="48" t="n">
        <x:f>IF(B20="","",IFERROR(VLOOKUP(B20,Insumos!$A$2:$H$81,8,FALSE),0))</x:f>
        <x:v>26</x:v>
      </x:c>
      <x:c r="H20" s="48" t="n">
        <x:f>IF(OR(A20="",B20="",C20=""),"",C20*F20)</x:f>
        <x:v>5.2</x:v>
      </x:c>
    </x:row>
    <x:row r="21">
      <x:c r="A21" t="str">
        <x:v>R05</x:v>
      </x:c>
      <x:c r="B21" t="str">
        <x:v>I02</x:v>
      </x:c>
      <x:c r="C21" t="n">
        <x:v>0.2</x:v>
      </x:c>
      <x:c r="D21" t="str">
        <x:f>IF(B21="","",IFERROR(VLOOKUP(B21,Insumos!$A$2:$H$81,2,FALSE),"Código inválido"))</x:f>
        <x:v>Papa</x:v>
      </x:c>
      <x:c r="E21" t="str">
        <x:f>IF(B21="","",IFERROR(VLOOKUP(B21,Insumos!$A$2:$H$81,4,FALSE),""))</x:f>
        <x:v>kg</x:v>
      </x:c>
      <x:c r="F21" s="48" t="n">
        <x:f>IF(B21="","",IFERROR(VLOOKUP(B21,Insumos!$A$2:$H$81,8,FALSE),0))</x:f>
        <x:v>4</x:v>
      </x:c>
      <x:c r="H21" s="48" t="n">
        <x:f>IF(OR(A21="",B21="",C21=""),"",C21*F21)</x:f>
        <x:v>0.8</x:v>
      </x:c>
    </x:row>
    <x:row r="22">
      <x:c r="A22" t="str">
        <x:v>R05</x:v>
      </x:c>
      <x:c r="B22" t="str">
        <x:v>I07</x:v>
      </x:c>
      <x:c r="C22" t="n">
        <x:v>0.08</x:v>
      </x:c>
      <x:c r="D22" t="str">
        <x:f>IF(B22="","",IFERROR(VLOOKUP(B22,Insumos!$A$2:$H$81,2,FALSE),"Código inválido"))</x:f>
        <x:v>Cebolla</x:v>
      </x:c>
      <x:c r="E22" t="str">
        <x:f>IF(B22="","",IFERROR(VLOOKUP(B22,Insumos!$A$2:$H$81,4,FALSE),""))</x:f>
        <x:v>kg</x:v>
      </x:c>
      <x:c r="F22" s="48" t="n">
        <x:f>IF(B22="","",IFERROR(VLOOKUP(B22,Insumos!$A$2:$H$81,8,FALSE),0))</x:f>
        <x:v>4</x:v>
      </x:c>
      <x:c r="H22" s="48" t="n">
        <x:f>IF(OR(A22="",B22="",C22=""),"",C22*F22)</x:f>
        <x:v>0.32</x:v>
      </x:c>
    </x:row>
    <x:row r="23">
      <x:c r="A23" t="str">
        <x:v>R05</x:v>
      </x:c>
      <x:c r="B23" t="str">
        <x:v>I20</x:v>
      </x:c>
      <x:c r="C23" t="n">
        <x:v>0.09</x:v>
      </x:c>
      <x:c r="D23" t="str">
        <x:f>IF(B23="","",IFERROR(VLOOKUP(B23,Insumos!$A$2:$H$81,2,FALSE),"Código inválido"))</x:f>
        <x:v>Tomate</x:v>
      </x:c>
      <x:c r="E23" t="str">
        <x:f>IF(B23="","",IFERROR(VLOOKUP(B23,Insumos!$A$2:$H$81,4,FALSE),""))</x:f>
        <x:v>kg</x:v>
      </x:c>
      <x:c r="F23" s="48" t="n">
        <x:f>IF(B23="","",IFERROR(VLOOKUP(B23,Insumos!$A$2:$H$81,8,FALSE),0))</x:f>
        <x:v>5.5</x:v>
      </x:c>
      <x:c r="H23" s="48" t="n">
        <x:f>IF(OR(A23="",B23="",C23=""),"",C23*F23)</x:f>
        <x:v>0.495</x:v>
      </x:c>
    </x:row>
    <x:row r="24">
      <x:c r="A24" t="str">
        <x:v>R05</x:v>
      </x:c>
      <x:c r="B24" t="str">
        <x:v>I03</x:v>
      </x:c>
      <x:c r="C24" t="n">
        <x:v>0.1</x:v>
      </x:c>
      <x:c r="D24" t="str">
        <x:f>IF(B24="","",IFERROR(VLOOKUP(B24,Insumos!$A$2:$H$81,2,FALSE),"Código inválido"))</x:f>
        <x:v>Arroz</x:v>
      </x:c>
      <x:c r="E24" t="str">
        <x:f>IF(B24="","",IFERROR(VLOOKUP(B24,Insumos!$A$2:$H$81,4,FALSE),""))</x:f>
        <x:v>kg</x:v>
      </x:c>
      <x:c r="F24" s="48" t="n">
        <x:f>IF(B24="","",IFERROR(VLOOKUP(B24,Insumos!$A$2:$H$81,8,FALSE),0))</x:f>
        <x:v>5</x:v>
      </x:c>
      <x:c r="H24" s="48" t="n">
        <x:f>IF(OR(A24="",B24="",C24=""),"",C24*F24)</x:f>
        <x:v>0.5</x:v>
      </x:c>
    </x:row>
    <x:row r="25">
      <x:c r="A25" t="str">
        <x:v>R06</x:v>
      </x:c>
      <x:c r="B25" t="str">
        <x:v>I16</x:v>
      </x:c>
      <x:c r="C25" t="n">
        <x:v>0.18</x:v>
      </x:c>
      <x:c r="D25" t="str">
        <x:f>IF(B25="","",IFERROR(VLOOKUP(B25,Insumos!$A$2:$H$81,2,FALSE),"Código inválido"))</x:f>
        <x:v>Harina</x:v>
      </x:c>
      <x:c r="E25" t="str">
        <x:f>IF(B25="","",IFERROR(VLOOKUP(B25,Insumos!$A$2:$H$81,4,FALSE),""))</x:f>
        <x:v>kg</x:v>
      </x:c>
      <x:c r="F25" s="48" t="n">
        <x:f>IF(B25="","",IFERROR(VLOOKUP(B25,Insumos!$A$2:$H$81,8,FALSE),0))</x:f>
        <x:v>4.5</x:v>
      </x:c>
      <x:c r="H25" s="48" t="n">
        <x:f>IF(OR(A25="",B25="",C25=""),"",C25*F25)</x:f>
        <x:v>0.8099999999999999</x:v>
      </x:c>
    </x:row>
    <x:row r="26">
      <x:c r="A26" t="str">
        <x:v>R06</x:v>
      </x:c>
      <x:c r="B26" t="str">
        <x:v>I11</x:v>
      </x:c>
      <x:c r="C26" t="n">
        <x:v>0.1</x:v>
      </x:c>
      <x:c r="D26" t="str">
        <x:f>IF(B26="","",IFERROR(VLOOKUP(B26,Insumos!$A$2:$H$81,2,FALSE),"Código inválido"))</x:f>
        <x:v>Queso</x:v>
      </x:c>
      <x:c r="E26" t="str">
        <x:f>IF(B26="","",IFERROR(VLOOKUP(B26,Insumos!$A$2:$H$81,4,FALSE),""))</x:f>
        <x:v>kg</x:v>
      </x:c>
      <x:c r="F26" s="48" t="n">
        <x:f>IF(B26="","",IFERROR(VLOOKUP(B26,Insumos!$A$2:$H$81,8,FALSE),0))</x:f>
        <x:v>29</x:v>
      </x:c>
      <x:c r="H26" s="48" t="n">
        <x:f>IF(OR(A26="",B26="",C26=""),"",C26*F26)</x:f>
        <x:v>2.9000000000000004</x:v>
      </x:c>
    </x:row>
    <x:row r="27">
      <x:c r="A27" t="str">
        <x:v>R06</x:v>
      </x:c>
      <x:c r="B27" t="str">
        <x:v>I20</x:v>
      </x:c>
      <x:c r="C27" t="n">
        <x:v>0.08</x:v>
      </x:c>
      <x:c r="D27" t="str">
        <x:f>IF(B27="","",IFERROR(VLOOKUP(B27,Insumos!$A$2:$H$81,2,FALSE),"Código inválido"))</x:f>
        <x:v>Tomate</x:v>
      </x:c>
      <x:c r="E27" t="str">
        <x:f>IF(B27="","",IFERROR(VLOOKUP(B27,Insumos!$A$2:$H$81,4,FALSE),""))</x:f>
        <x:v>kg</x:v>
      </x:c>
      <x:c r="F27" s="48" t="n">
        <x:f>IF(B27="","",IFERROR(VLOOKUP(B27,Insumos!$A$2:$H$81,8,FALSE),0))</x:f>
        <x:v>5.5</x:v>
      </x:c>
      <x:c r="H27" s="48" t="n">
        <x:f>IF(OR(A27="",B27="",C27=""),"",C27*F27)</x:f>
        <x:v>0.44</x:v>
      </x:c>
    </x:row>
    <x:row r="28">
      <x:c r="A28" t="str">
        <x:v>R06</x:v>
      </x:c>
      <x:c r="B28" t="str">
        <x:v>I04</x:v>
      </x:c>
      <x:c r="C28" t="n">
        <x:v>0.015</x:v>
      </x:c>
      <x:c r="D28" t="str">
        <x:f>IF(B28="","",IFERROR(VLOOKUP(B28,Insumos!$A$2:$H$81,2,FALSE),"Código inválido"))</x:f>
        <x:v>Aceite</x:v>
      </x:c>
      <x:c r="E28" t="str">
        <x:f>IF(B28="","",IFERROR(VLOOKUP(B28,Insumos!$A$2:$H$81,4,FALSE),""))</x:f>
        <x:v>litro</x:v>
      </x:c>
      <x:c r="F28" s="48" t="n">
        <x:f>IF(B28="","",IFERROR(VLOOKUP(B28,Insumos!$A$2:$H$81,8,FALSE),0))</x:f>
        <x:v>10</x:v>
      </x:c>
      <x:c r="H28" s="48" t="n">
        <x:f>IF(OR(A28="",B28="",C28=""),"",C28*F28)</x:f>
        <x:v>0.15</x:v>
      </x:c>
    </x:row>
    <x:row r="29">
      <x:c r="A29" t="str">
        <x:v>R07</x:v>
      </x:c>
      <x:c r="B29" t="str">
        <x:v>I21</x:v>
      </x:c>
      <x:c r="C29" t="n">
        <x:v>3</x:v>
      </x:c>
      <x:c r="D29" t="str">
        <x:f>IF(B29="","",IFERROR(VLOOKUP(B29,Insumos!$A$2:$H$81,2,FALSE),"Código inválido"))</x:f>
        <x:v>Tortilla</x:v>
      </x:c>
      <x:c r="E29" t="str">
        <x:f>IF(B29="","",IFERROR(VLOOKUP(B29,Insumos!$A$2:$H$81,4,FALSE),""))</x:f>
        <x:v>unidad</x:v>
      </x:c>
      <x:c r="F29" s="48" t="n">
        <x:f>IF(B29="","",IFERROR(VLOOKUP(B29,Insumos!$A$2:$H$81,8,FALSE),0))</x:f>
        <x:v>1.2</x:v>
      </x:c>
      <x:c r="H29" s="48" t="n">
        <x:f>IF(OR(A29="",B29="",C29=""),"",C29*F29)</x:f>
        <x:v>3.5999999999999996</x:v>
      </x:c>
    </x:row>
    <x:row r="30">
      <x:c r="A30" t="str">
        <x:v>R07</x:v>
      </x:c>
      <x:c r="B30" t="str">
        <x:v>I22</x:v>
      </x:c>
      <x:c r="C30" t="n">
        <x:v>0.14</x:v>
      </x:c>
      <x:c r="D30" t="str">
        <x:f>IF(B30="","",IFERROR(VLOOKUP(B30,Insumos!$A$2:$H$81,2,FALSE),"Código inválido"))</x:f>
        <x:v>Pollo deshuesado</x:v>
      </x:c>
      <x:c r="E30" t="str">
        <x:f>IF(B30="","",IFERROR(VLOOKUP(B30,Insumos!$A$2:$H$81,4,FALSE),""))</x:f>
        <x:v>kg</x:v>
      </x:c>
      <x:c r="F30" s="48" t="n">
        <x:f>IF(B30="","",IFERROR(VLOOKUP(B30,Insumos!$A$2:$H$81,8,FALSE),0))</x:f>
        <x:v>18</x:v>
      </x:c>
      <x:c r="H30" s="48" t="n">
        <x:f>IF(OR(A30="",B30="",C30=""),"",C30*F30)</x:f>
        <x:v>2.5200000000000005</x:v>
      </x:c>
    </x:row>
    <x:row r="31">
      <x:c r="A31" t="str">
        <x:v>R07</x:v>
      </x:c>
      <x:c r="B31" t="str">
        <x:v>I07</x:v>
      </x:c>
      <x:c r="C31" t="n">
        <x:v>0.05</x:v>
      </x:c>
      <x:c r="D31" t="str">
        <x:f>IF(B31="","",IFERROR(VLOOKUP(B31,Insumos!$A$2:$H$81,2,FALSE),"Código inválido"))</x:f>
        <x:v>Cebolla</x:v>
      </x:c>
      <x:c r="E31" t="str">
        <x:f>IF(B31="","",IFERROR(VLOOKUP(B31,Insumos!$A$2:$H$81,4,FALSE),""))</x:f>
        <x:v>kg</x:v>
      </x:c>
      <x:c r="F31" s="48" t="n">
        <x:f>IF(B31="","",IFERROR(VLOOKUP(B31,Insumos!$A$2:$H$81,8,FALSE),0))</x:f>
        <x:v>4</x:v>
      </x:c>
      <x:c r="H31" s="48" t="n">
        <x:f>IF(OR(A31="",B31="",C31=""),"",C31*F31)</x:f>
        <x:v>0.2</x:v>
      </x:c>
    </x:row>
    <x:row r="32">
      <x:c r="A32" t="str">
        <x:v>R07</x:v>
      </x:c>
      <x:c r="B32" t="str">
        <x:v>I20</x:v>
      </x:c>
      <x:c r="C32" t="n">
        <x:v>0.05</x:v>
      </x:c>
      <x:c r="D32" t="str">
        <x:f>IF(B32="","",IFERROR(VLOOKUP(B32,Insumos!$A$2:$H$81,2,FALSE),"Código inválido"))</x:f>
        <x:v>Tomate</x:v>
      </x:c>
      <x:c r="E32" t="str">
        <x:f>IF(B32="","",IFERROR(VLOOKUP(B32,Insumos!$A$2:$H$81,4,FALSE),""))</x:f>
        <x:v>kg</x:v>
      </x:c>
      <x:c r="F32" s="48" t="n">
        <x:f>IF(B32="","",IFERROR(VLOOKUP(B32,Insumos!$A$2:$H$81,8,FALSE),0))</x:f>
        <x:v>5.5</x:v>
      </x:c>
      <x:c r="H32" s="48" t="n">
        <x:f>IF(OR(A32="",B32="",C32=""),"",C32*F32)</x:f>
        <x:v>0.275</x:v>
      </x:c>
    </x:row>
    <x:row r="33">
      <x:c r="A33" t="str">
        <x:v>R08</x:v>
      </x:c>
      <x:c r="B33" t="str">
        <x:v>I10</x:v>
      </x:c>
      <x:c r="C33" t="n">
        <x:v>1</x:v>
      </x:c>
      <x:c r="D33" t="str">
        <x:f>IF(B33="","",IFERROR(VLOOKUP(B33,Insumos!$A$2:$H$81,2,FALSE),"Código inválido"))</x:f>
        <x:v>Pan</x:v>
      </x:c>
      <x:c r="E33" t="str">
        <x:f>IF(B33="","",IFERROR(VLOOKUP(B33,Insumos!$A$2:$H$81,4,FALSE),""))</x:f>
        <x:v>unidad</x:v>
      </x:c>
      <x:c r="F33" s="48" t="n">
        <x:f>IF(B33="","",IFERROR(VLOOKUP(B33,Insumos!$A$2:$H$81,8,FALSE),0))</x:f>
        <x:v>1.8</x:v>
      </x:c>
      <x:c r="H33" s="48" t="n">
        <x:f>IF(OR(A33="",B33="",C33=""),"",C33*F33)</x:f>
        <x:v>1.8</x:v>
      </x:c>
    </x:row>
    <x:row r="34">
      <x:c r="A34" t="str">
        <x:v>R08</x:v>
      </x:c>
      <x:c r="B34" t="str">
        <x:v>I22</x:v>
      </x:c>
      <x:c r="C34" t="n">
        <x:v>0.11</x:v>
      </x:c>
      <x:c r="D34" t="str">
        <x:f>IF(B34="","",IFERROR(VLOOKUP(B34,Insumos!$A$2:$H$81,2,FALSE),"Código inválido"))</x:f>
        <x:v>Pollo deshuesado</x:v>
      </x:c>
      <x:c r="E34" t="str">
        <x:f>IF(B34="","",IFERROR(VLOOKUP(B34,Insumos!$A$2:$H$81,4,FALSE),""))</x:f>
        <x:v>kg</x:v>
      </x:c>
      <x:c r="F34" s="48" t="n">
        <x:f>IF(B34="","",IFERROR(VLOOKUP(B34,Insumos!$A$2:$H$81,8,FALSE),0))</x:f>
        <x:v>18</x:v>
      </x:c>
      <x:c r="H34" s="48" t="n">
        <x:f>IF(OR(A34="",B34="",C34=""),"",C34*F34)</x:f>
        <x:v>1.98</x:v>
      </x:c>
    </x:row>
    <x:row r="35">
      <x:c r="A35" t="str">
        <x:v>R08</x:v>
      </x:c>
      <x:c r="B35" t="str">
        <x:v>I12</x:v>
      </x:c>
      <x:c r="C35" t="n">
        <x:v>0.025</x:v>
      </x:c>
      <x:c r="D35" t="str">
        <x:f>IF(B35="","",IFERROR(VLOOKUP(B35,Insumos!$A$2:$H$81,2,FALSE),"Código inválido"))</x:f>
        <x:v>Lechuga</x:v>
      </x:c>
      <x:c r="E35" t="str">
        <x:f>IF(B35="","",IFERROR(VLOOKUP(B35,Insumos!$A$2:$H$81,4,FALSE),""))</x:f>
        <x:v>kg</x:v>
      </x:c>
      <x:c r="F35" s="48" t="n">
        <x:f>IF(B35="","",IFERROR(VLOOKUP(B35,Insumos!$A$2:$H$81,8,FALSE),0))</x:f>
        <x:v>8</x:v>
      </x:c>
      <x:c r="H35" s="48" t="n">
        <x:f>IF(OR(A35="",B35="",C35=""),"",C35*F35)</x:f>
        <x:v>0.2</x:v>
      </x:c>
    </x:row>
    <x:row r="36">
      <x:c r="A36" t="str">
        <x:v>R08</x:v>
      </x:c>
      <x:c r="B36" t="str">
        <x:v>I20</x:v>
      </x:c>
      <x:c r="C36" t="n">
        <x:v>0.04</x:v>
      </x:c>
      <x:c r="D36" t="str">
        <x:f>IF(B36="","",IFERROR(VLOOKUP(B36,Insumos!$A$2:$H$81,2,FALSE),"Código inválido"))</x:f>
        <x:v>Tomate</x:v>
      </x:c>
      <x:c r="E36" t="str">
        <x:f>IF(B36="","",IFERROR(VLOOKUP(B36,Insumos!$A$2:$H$81,4,FALSE),""))</x:f>
        <x:v>kg</x:v>
      </x:c>
      <x:c r="F36" s="48" t="n">
        <x:f>IF(B36="","",IFERROR(VLOOKUP(B36,Insumos!$A$2:$H$81,8,FALSE),0))</x:f>
        <x:v>5.5</x:v>
      </x:c>
      <x:c r="H36" s="48" t="n">
        <x:f>IF(OR(A36="",B36="",C36=""),"",C36*F36)</x:f>
        <x:v>0.22</x:v>
      </x:c>
    </x:row>
    <x:row r="37">
      <x:c r="A37" t="str">
        <x:v>R09</x:v>
      </x:c>
      <x:c r="B37" t="str">
        <x:v>I16</x:v>
      </x:c>
      <x:c r="C37" t="n">
        <x:v>0.12</x:v>
      </x:c>
      <x:c r="D37" t="str">
        <x:f>IF(B37="","",IFERROR(VLOOKUP(B37,Insumos!$A$2:$H$81,2,FALSE),"Código inválido"))</x:f>
        <x:v>Harina</x:v>
      </x:c>
      <x:c r="E37" t="str">
        <x:f>IF(B37="","",IFERROR(VLOOKUP(B37,Insumos!$A$2:$H$81,4,FALSE),""))</x:f>
        <x:v>kg</x:v>
      </x:c>
      <x:c r="F37" s="48" t="n">
        <x:f>IF(B37="","",IFERROR(VLOOKUP(B37,Insumos!$A$2:$H$81,8,FALSE),0))</x:f>
        <x:v>4.5</x:v>
      </x:c>
      <x:c r="H37" s="48" t="n">
        <x:f>IF(OR(A37="",B37="",C37=""),"",C37*F37)</x:f>
        <x:v>0.54</x:v>
      </x:c>
    </x:row>
    <x:row r="38">
      <x:c r="A38" t="str">
        <x:v>R09</x:v>
      </x:c>
      <x:c r="B38" t="str">
        <x:v>I17</x:v>
      </x:c>
      <x:c r="C38" t="n">
        <x:v>0.15</x:v>
      </x:c>
      <x:c r="D38" t="str">
        <x:f>IF(B38="","",IFERROR(VLOOKUP(B38,Insumos!$A$2:$H$81,2,FALSE),"Código inválido"))</x:f>
        <x:v>Leche</x:v>
      </x:c>
      <x:c r="E38" t="str">
        <x:f>IF(B38="","",IFERROR(VLOOKUP(B38,Insumos!$A$2:$H$81,4,FALSE),""))</x:f>
        <x:v>litro</x:v>
      </x:c>
      <x:c r="F38" s="48" t="n">
        <x:f>IF(B38="","",IFERROR(VLOOKUP(B38,Insumos!$A$2:$H$81,8,FALSE),0))</x:f>
        <x:v>5.5</x:v>
      </x:c>
      <x:c r="H38" s="48" t="n">
        <x:f>IF(OR(A38="",B38="",C38=""),"",C38*F38)</x:f>
        <x:v>0.825</x:v>
      </x:c>
    </x:row>
    <x:row r="39">
      <x:c r="A39" t="str">
        <x:v>R09</x:v>
      </x:c>
      <x:c r="B39" t="str">
        <x:v>I15</x:v>
      </x:c>
      <x:c r="C39" t="n">
        <x:v>1</x:v>
      </x:c>
      <x:c r="D39" t="str">
        <x:f>IF(B39="","",IFERROR(VLOOKUP(B39,Insumos!$A$2:$H$81,2,FALSE),"Código inválido"))</x:f>
        <x:v>Huevo</x:v>
      </x:c>
      <x:c r="E39" t="str">
        <x:f>IF(B39="","",IFERROR(VLOOKUP(B39,Insumos!$A$2:$H$81,4,FALSE),""))</x:f>
        <x:v>unidad</x:v>
      </x:c>
      <x:c r="F39" s="48" t="n">
        <x:f>IF(B39="","",IFERROR(VLOOKUP(B39,Insumos!$A$2:$H$81,8,FALSE),0))</x:f>
        <x:v>0.85</x:v>
      </x:c>
      <x:c r="H39" s="48" t="n">
        <x:f>IF(OR(A39="",B39="",C39=""),"",C39*F39)</x:f>
        <x:v>0.85</x:v>
      </x:c>
    </x:row>
    <x:row r="40">
      <x:c r="A40" t="str">
        <x:v>R09</x:v>
      </x:c>
      <x:c r="B40" t="str">
        <x:v>I18</x:v>
      </x:c>
      <x:c r="C40" t="n">
        <x:v>0.025</x:v>
      </x:c>
      <x:c r="D40" t="str">
        <x:f>IF(B40="","",IFERROR(VLOOKUP(B40,Insumos!$A$2:$H$81,2,FALSE),"Código inválido"))</x:f>
        <x:v>Azúcar</x:v>
      </x:c>
      <x:c r="E40" t="str">
        <x:f>IF(B40="","",IFERROR(VLOOKUP(B40,Insumos!$A$2:$H$81,4,FALSE),""))</x:f>
        <x:v>kg</x:v>
      </x:c>
      <x:c r="F40" s="48" t="n">
        <x:f>IF(B40="","",IFERROR(VLOOKUP(B40,Insumos!$A$2:$H$81,8,FALSE),0))</x:f>
        <x:v>4</x:v>
      </x:c>
      <x:c r="H40" s="48" t="n">
        <x:f>IF(OR(A40="",B40="",C40=""),"",C40*F40)</x:f>
        <x:v>0.1</x:v>
      </x:c>
    </x:row>
    <x:row r="41">
      <x:c r="A41" t="str">
        <x:v>R10</x:v>
      </x:c>
      <x:c r="B41" t="str">
        <x:v>I19</x:v>
      </x:c>
      <x:c r="C41" t="n">
        <x:v>0.018</x:v>
      </x:c>
      <x:c r="D41" t="str">
        <x:f>IF(B41="","",IFERROR(VLOOKUP(B41,Insumos!$A$2:$H$81,2,FALSE),"Código inválido"))</x:f>
        <x:v>Café</x:v>
      </x:c>
      <x:c r="E41" t="str">
        <x:f>IF(B41="","",IFERROR(VLOOKUP(B41,Insumos!$A$2:$H$81,4,FALSE),""))</x:f>
        <x:v>kg</x:v>
      </x:c>
      <x:c r="F41" s="48" t="n">
        <x:f>IF(B41="","",IFERROR(VLOOKUP(B41,Insumos!$A$2:$H$81,8,FALSE),0))</x:f>
        <x:v>65</x:v>
      </x:c>
      <x:c r="H41" s="48" t="n">
        <x:f>IF(OR(A41="",B41="",C41=""),"",C41*F41)</x:f>
        <x:v>1.17</x:v>
      </x:c>
    </x:row>
    <x:row r="42">
      <x:c r="A42" t="str">
        <x:v>R10</x:v>
      </x:c>
      <x:c r="B42" t="str">
        <x:v>I17</x:v>
      </x:c>
      <x:c r="C42" t="n">
        <x:v>0.18</x:v>
      </x:c>
      <x:c r="D42" t="str">
        <x:f>IF(B42="","",IFERROR(VLOOKUP(B42,Insumos!$A$2:$H$81,2,FALSE),"Código inválido"))</x:f>
        <x:v>Leche</x:v>
      </x:c>
      <x:c r="E42" t="str">
        <x:f>IF(B42="","",IFERROR(VLOOKUP(B42,Insumos!$A$2:$H$81,4,FALSE),""))</x:f>
        <x:v>litro</x:v>
      </x:c>
      <x:c r="F42" s="48" t="n">
        <x:f>IF(B42="","",IFERROR(VLOOKUP(B42,Insumos!$A$2:$H$81,8,FALSE),0))</x:f>
        <x:v>5.5</x:v>
      </x:c>
      <x:c r="H42" s="48" t="n">
        <x:f>IF(OR(A42="",B42="",C42=""),"",C42*F42)</x:f>
        <x:v>0.99</x:v>
      </x:c>
    </x:row>
    <x:row r="43">
      <x:c r="A43" t="str">
        <x:v>R10</x:v>
      </x:c>
      <x:c r="B43" t="str">
        <x:v>I18</x:v>
      </x:c>
      <x:c r="C43" t="n">
        <x:v>0.008</x:v>
      </x:c>
      <x:c r="D43" t="str">
        <x:f>IF(B43="","",IFERROR(VLOOKUP(B43,Insumos!$A$2:$H$81,2,FALSE),"Código inválido"))</x:f>
        <x:v>Azúcar</x:v>
      </x:c>
      <x:c r="E43" t="str">
        <x:f>IF(B43="","",IFERROR(VLOOKUP(B43,Insumos!$A$2:$H$81,4,FALSE),""))</x:f>
        <x:v>kg</x:v>
      </x:c>
      <x:c r="F43" s="48" t="n">
        <x:f>IF(B43="","",IFERROR(VLOOKUP(B43,Insumos!$A$2:$H$81,8,FALSE),0))</x:f>
        <x:v>4</x:v>
      </x:c>
      <x:c r="H43" s="48" t="n">
        <x:f>IF(OR(A43="",B43="",C43=""),"",C43*F43)</x:f>
        <x:v>0.032</x:v>
      </x:c>
    </x:row>
    <x:row r="44">
      <x:c r="D44" t="str">
        <x:f>IF(B44="","",IFERROR(VLOOKUP(B44,Insumos!$A$2:$H$81,2,FALSE),"Código inválido"))</x:f>
      </x:c>
      <x:c r="E44" t="str">
        <x:f>IF(B44="","",IFERROR(VLOOKUP(B44,Insumos!$A$2:$H$81,4,FALSE),""))</x:f>
      </x:c>
      <x:c r="F44" s="48" t="str">
        <x:f>IF(B44="","",IFERROR(VLOOKUP(B44,Insumos!$A$2:$H$81,8,FALSE),0))</x:f>
      </x:c>
      <x:c r="H44" s="48" t="str">
        <x:f>IF(OR(A44="",B44="",C44=""),"",C44*F44)</x:f>
      </x:c>
    </x:row>
    <x:row r="45">
      <x:c r="D45" t="str">
        <x:f>IF(B45="","",IFERROR(VLOOKUP(B45,Insumos!$A$2:$H$81,2,FALSE),"Código inválido"))</x:f>
      </x:c>
      <x:c r="E45" t="str">
        <x:f>IF(B45="","",IFERROR(VLOOKUP(B45,Insumos!$A$2:$H$81,4,FALSE),""))</x:f>
      </x:c>
      <x:c r="F45" s="48" t="str">
        <x:f>IF(B45="","",IFERROR(VLOOKUP(B45,Insumos!$A$2:$H$81,8,FALSE),0))</x:f>
      </x:c>
      <x:c r="H45" s="48" t="str">
        <x:f>IF(OR(A45="",B45="",C45=""),"",C45*F45)</x:f>
      </x:c>
    </x:row>
    <x:row r="46">
      <x:c r="D46" t="str">
        <x:f>IF(B46="","",IFERROR(VLOOKUP(B46,Insumos!$A$2:$H$81,2,FALSE),"Código inválido"))</x:f>
      </x:c>
      <x:c r="E46" t="str">
        <x:f>IF(B46="","",IFERROR(VLOOKUP(B46,Insumos!$A$2:$H$81,4,FALSE),""))</x:f>
      </x:c>
      <x:c r="F46" s="48" t="str">
        <x:f>IF(B46="","",IFERROR(VLOOKUP(B46,Insumos!$A$2:$H$81,8,FALSE),0))</x:f>
      </x:c>
      <x:c r="H46" s="48" t="str">
        <x:f>IF(OR(A46="",B46="",C46=""),"",C46*F46)</x:f>
      </x:c>
    </x:row>
    <x:row r="47">
      <x:c r="D47" t="str">
        <x:f>IF(B47="","",IFERROR(VLOOKUP(B47,Insumos!$A$2:$H$81,2,FALSE),"Código inválido"))</x:f>
      </x:c>
      <x:c r="E47" t="str">
        <x:f>IF(B47="","",IFERROR(VLOOKUP(B47,Insumos!$A$2:$H$81,4,FALSE),""))</x:f>
      </x:c>
      <x:c r="F47" s="48" t="str">
        <x:f>IF(B47="","",IFERROR(VLOOKUP(B47,Insumos!$A$2:$H$81,8,FALSE),0))</x:f>
      </x:c>
      <x:c r="H47" s="48" t="str">
        <x:f>IF(OR(A47="",B47="",C47=""),"",C47*F47)</x:f>
      </x:c>
    </x:row>
    <x:row r="48">
      <x:c r="D48" t="str">
        <x:f>IF(B48="","",IFERROR(VLOOKUP(B48,Insumos!$A$2:$H$81,2,FALSE),"Código inválido"))</x:f>
      </x:c>
      <x:c r="E48" t="str">
        <x:f>IF(B48="","",IFERROR(VLOOKUP(B48,Insumos!$A$2:$H$81,4,FALSE),""))</x:f>
      </x:c>
      <x:c r="F48" s="48" t="str">
        <x:f>IF(B48="","",IFERROR(VLOOKUP(B48,Insumos!$A$2:$H$81,8,FALSE),0))</x:f>
      </x:c>
      <x:c r="H48" s="48" t="str">
        <x:f>IF(OR(A48="",B48="",C48=""),"",C48*F48)</x:f>
      </x:c>
    </x:row>
    <x:row r="49">
      <x:c r="D49" t="str">
        <x:f>IF(B49="","",IFERROR(VLOOKUP(B49,Insumos!$A$2:$H$81,2,FALSE),"Código inválido"))</x:f>
      </x:c>
      <x:c r="E49" t="str">
        <x:f>IF(B49="","",IFERROR(VLOOKUP(B49,Insumos!$A$2:$H$81,4,FALSE),""))</x:f>
      </x:c>
      <x:c r="F49" s="48" t="str">
        <x:f>IF(B49="","",IFERROR(VLOOKUP(B49,Insumos!$A$2:$H$81,8,FALSE),0))</x:f>
      </x:c>
      <x:c r="H49" s="48" t="str">
        <x:f>IF(OR(A49="",B49="",C49=""),"",C49*F49)</x:f>
      </x:c>
    </x:row>
    <x:row r="50">
      <x:c r="D50" t="str">
        <x:f>IF(B50="","",IFERROR(VLOOKUP(B50,Insumos!$A$2:$H$81,2,FALSE),"Código inválido"))</x:f>
      </x:c>
      <x:c r="E50" t="str">
        <x:f>IF(B50="","",IFERROR(VLOOKUP(B50,Insumos!$A$2:$H$81,4,FALSE),""))</x:f>
      </x:c>
      <x:c r="F50" s="48" t="str">
        <x:f>IF(B50="","",IFERROR(VLOOKUP(B50,Insumos!$A$2:$H$81,8,FALSE),0))</x:f>
      </x:c>
      <x:c r="H50" s="48" t="str">
        <x:f>IF(OR(A50="",B50="",C50=""),"",C50*F50)</x:f>
      </x:c>
    </x:row>
    <x:row r="51">
      <x:c r="D51" t="str">
        <x:f>IF(B51="","",IFERROR(VLOOKUP(B51,Insumos!$A$2:$H$81,2,FALSE),"Código inválido"))</x:f>
      </x:c>
      <x:c r="E51" t="str">
        <x:f>IF(B51="","",IFERROR(VLOOKUP(B51,Insumos!$A$2:$H$81,4,FALSE),""))</x:f>
      </x:c>
      <x:c r="F51" s="48" t="str">
        <x:f>IF(B51="","",IFERROR(VLOOKUP(B51,Insumos!$A$2:$H$81,8,FALSE),0))</x:f>
      </x:c>
      <x:c r="H51" s="48" t="str">
        <x:f>IF(OR(A51="",B51="",C51=""),"",C51*F51)</x:f>
      </x:c>
    </x:row>
    <x:row r="52">
      <x:c r="D52" t="str">
        <x:f>IF(B52="","",IFERROR(VLOOKUP(B52,Insumos!$A$2:$H$81,2,FALSE),"Código inválido"))</x:f>
      </x:c>
      <x:c r="E52" t="str">
        <x:f>IF(B52="","",IFERROR(VLOOKUP(B52,Insumos!$A$2:$H$81,4,FALSE),""))</x:f>
      </x:c>
      <x:c r="F52" s="48" t="str">
        <x:f>IF(B52="","",IFERROR(VLOOKUP(B52,Insumos!$A$2:$H$81,8,FALSE),0))</x:f>
      </x:c>
      <x:c r="H52" s="48" t="str">
        <x:f>IF(OR(A52="",B52="",C52=""),"",C52*F52)</x:f>
      </x:c>
    </x:row>
    <x:row r="53">
      <x:c r="D53" t="str">
        <x:f>IF(B53="","",IFERROR(VLOOKUP(B53,Insumos!$A$2:$H$81,2,FALSE),"Código inválido"))</x:f>
      </x:c>
      <x:c r="E53" t="str">
        <x:f>IF(B53="","",IFERROR(VLOOKUP(B53,Insumos!$A$2:$H$81,4,FALSE),""))</x:f>
      </x:c>
      <x:c r="F53" s="48" t="str">
        <x:f>IF(B53="","",IFERROR(VLOOKUP(B53,Insumos!$A$2:$H$81,8,FALSE),0))</x:f>
      </x:c>
      <x:c r="H53" s="48" t="str">
        <x:f>IF(OR(A53="",B53="",C53=""),"",C53*F53)</x:f>
      </x:c>
    </x:row>
    <x:row r="54">
      <x:c r="D54" t="str">
        <x:f>IF(B54="","",IFERROR(VLOOKUP(B54,Insumos!$A$2:$H$81,2,FALSE),"Código inválido"))</x:f>
      </x:c>
      <x:c r="E54" t="str">
        <x:f>IF(B54="","",IFERROR(VLOOKUP(B54,Insumos!$A$2:$H$81,4,FALSE),""))</x:f>
      </x:c>
      <x:c r="F54" s="48" t="str">
        <x:f>IF(B54="","",IFERROR(VLOOKUP(B54,Insumos!$A$2:$H$81,8,FALSE),0))</x:f>
      </x:c>
      <x:c r="H54" s="48" t="str">
        <x:f>IF(OR(A54="",B54="",C54=""),"",C54*F54)</x:f>
      </x:c>
    </x:row>
    <x:row r="55">
      <x:c r="D55" t="str">
        <x:f>IF(B55="","",IFERROR(VLOOKUP(B55,Insumos!$A$2:$H$81,2,FALSE),"Código inválido"))</x:f>
      </x:c>
      <x:c r="E55" t="str">
        <x:f>IF(B55="","",IFERROR(VLOOKUP(B55,Insumos!$A$2:$H$81,4,FALSE),""))</x:f>
      </x:c>
      <x:c r="F55" s="48" t="str">
        <x:f>IF(B55="","",IFERROR(VLOOKUP(B55,Insumos!$A$2:$H$81,8,FALSE),0))</x:f>
      </x:c>
      <x:c r="H55" s="48" t="str">
        <x:f>IF(OR(A55="",B55="",C55=""),"",C55*F55)</x:f>
      </x:c>
    </x:row>
    <x:row r="56">
      <x:c r="D56" t="str">
        <x:f>IF(B56="","",IFERROR(VLOOKUP(B56,Insumos!$A$2:$H$81,2,FALSE),"Código inválido"))</x:f>
      </x:c>
      <x:c r="E56" t="str">
        <x:f>IF(B56="","",IFERROR(VLOOKUP(B56,Insumos!$A$2:$H$81,4,FALSE),""))</x:f>
      </x:c>
      <x:c r="F56" s="48" t="str">
        <x:f>IF(B56="","",IFERROR(VLOOKUP(B56,Insumos!$A$2:$H$81,8,FALSE),0))</x:f>
      </x:c>
      <x:c r="H56" s="48" t="str">
        <x:f>IF(OR(A56="",B56="",C56=""),"",C56*F56)</x:f>
      </x:c>
    </x:row>
    <x:row r="57">
      <x:c r="D57" t="str">
        <x:f>IF(B57="","",IFERROR(VLOOKUP(B57,Insumos!$A$2:$H$81,2,FALSE),"Código inválido"))</x:f>
      </x:c>
      <x:c r="E57" t="str">
        <x:f>IF(B57="","",IFERROR(VLOOKUP(B57,Insumos!$A$2:$H$81,4,FALSE),""))</x:f>
      </x:c>
      <x:c r="F57" s="48" t="str">
        <x:f>IF(B57="","",IFERROR(VLOOKUP(B57,Insumos!$A$2:$H$81,8,FALSE),0))</x:f>
      </x:c>
      <x:c r="H57" s="48" t="str">
        <x:f>IF(OR(A57="",B57="",C57=""),"",C57*F57)</x:f>
      </x:c>
    </x:row>
    <x:row r="58">
      <x:c r="D58" t="str">
        <x:f>IF(B58="","",IFERROR(VLOOKUP(B58,Insumos!$A$2:$H$81,2,FALSE),"Código inválido"))</x:f>
      </x:c>
      <x:c r="E58" t="str">
        <x:f>IF(B58="","",IFERROR(VLOOKUP(B58,Insumos!$A$2:$H$81,4,FALSE),""))</x:f>
      </x:c>
      <x:c r="F58" s="48" t="str">
        <x:f>IF(B58="","",IFERROR(VLOOKUP(B58,Insumos!$A$2:$H$81,8,FALSE),0))</x:f>
      </x:c>
      <x:c r="H58" s="48" t="str">
        <x:f>IF(OR(A58="",B58="",C58=""),"",C58*F58)</x:f>
      </x:c>
    </x:row>
    <x:row r="59">
      <x:c r="D59" t="str">
        <x:f>IF(B59="","",IFERROR(VLOOKUP(B59,Insumos!$A$2:$H$81,2,FALSE),"Código inválido"))</x:f>
      </x:c>
      <x:c r="E59" t="str">
        <x:f>IF(B59="","",IFERROR(VLOOKUP(B59,Insumos!$A$2:$H$81,4,FALSE),""))</x:f>
      </x:c>
      <x:c r="F59" s="48" t="str">
        <x:f>IF(B59="","",IFERROR(VLOOKUP(B59,Insumos!$A$2:$H$81,8,FALSE),0))</x:f>
      </x:c>
      <x:c r="H59" s="48" t="str">
        <x:f>IF(OR(A59="",B59="",C59=""),"",C59*F59)</x:f>
      </x:c>
    </x:row>
    <x:row r="60">
      <x:c r="D60" t="str">
        <x:f>IF(B60="","",IFERROR(VLOOKUP(B60,Insumos!$A$2:$H$81,2,FALSE),"Código inválido"))</x:f>
      </x:c>
      <x:c r="E60" t="str">
        <x:f>IF(B60="","",IFERROR(VLOOKUP(B60,Insumos!$A$2:$H$81,4,FALSE),""))</x:f>
      </x:c>
      <x:c r="F60" s="48" t="str">
        <x:f>IF(B60="","",IFERROR(VLOOKUP(B60,Insumos!$A$2:$H$81,8,FALSE),0))</x:f>
      </x:c>
      <x:c r="H60" s="48" t="str">
        <x:f>IF(OR(A60="",B60="",C60=""),"",C60*F60)</x:f>
      </x:c>
    </x:row>
    <x:row r="61">
      <x:c r="D61" t="str">
        <x:f>IF(B61="","",IFERROR(VLOOKUP(B61,Insumos!$A$2:$H$81,2,FALSE),"Código inválido"))</x:f>
      </x:c>
      <x:c r="E61" t="str">
        <x:f>IF(B61="","",IFERROR(VLOOKUP(B61,Insumos!$A$2:$H$81,4,FALSE),""))</x:f>
      </x:c>
      <x:c r="F61" s="48" t="str">
        <x:f>IF(B61="","",IFERROR(VLOOKUP(B61,Insumos!$A$2:$H$81,8,FALSE),0))</x:f>
      </x:c>
      <x:c r="H61" s="48" t="str">
        <x:f>IF(OR(A61="",B61="",C61=""),"",C61*F61)</x:f>
      </x:c>
    </x:row>
    <x:row r="62">
      <x:c r="D62" t="str">
        <x:f>IF(B62="","",IFERROR(VLOOKUP(B62,Insumos!$A$2:$H$81,2,FALSE),"Código inválido"))</x:f>
      </x:c>
      <x:c r="E62" t="str">
        <x:f>IF(B62="","",IFERROR(VLOOKUP(B62,Insumos!$A$2:$H$81,4,FALSE),""))</x:f>
      </x:c>
      <x:c r="F62" s="48" t="str">
        <x:f>IF(B62="","",IFERROR(VLOOKUP(B62,Insumos!$A$2:$H$81,8,FALSE),0))</x:f>
      </x:c>
      <x:c r="H62" s="48" t="str">
        <x:f>IF(OR(A62="",B62="",C62=""),"",C62*F62)</x:f>
      </x:c>
    </x:row>
    <x:row r="63">
      <x:c r="D63" t="str">
        <x:f>IF(B63="","",IFERROR(VLOOKUP(B63,Insumos!$A$2:$H$81,2,FALSE),"Código inválido"))</x:f>
      </x:c>
      <x:c r="E63" t="str">
        <x:f>IF(B63="","",IFERROR(VLOOKUP(B63,Insumos!$A$2:$H$81,4,FALSE),""))</x:f>
      </x:c>
      <x:c r="F63" s="48" t="str">
        <x:f>IF(B63="","",IFERROR(VLOOKUP(B63,Insumos!$A$2:$H$81,8,FALSE),0))</x:f>
      </x:c>
      <x:c r="H63" s="48" t="str">
        <x:f>IF(OR(A63="",B63="",C63=""),"",C63*F63)</x:f>
      </x:c>
    </x:row>
    <x:row r="64">
      <x:c r="D64" t="str">
        <x:f>IF(B64="","",IFERROR(VLOOKUP(B64,Insumos!$A$2:$H$81,2,FALSE),"Código inválido"))</x:f>
      </x:c>
      <x:c r="E64" t="str">
        <x:f>IF(B64="","",IFERROR(VLOOKUP(B64,Insumos!$A$2:$H$81,4,FALSE),""))</x:f>
      </x:c>
      <x:c r="F64" s="48" t="str">
        <x:f>IF(B64="","",IFERROR(VLOOKUP(B64,Insumos!$A$2:$H$81,8,FALSE),0))</x:f>
      </x:c>
      <x:c r="H64" s="48" t="str">
        <x:f>IF(OR(A64="",B64="",C64=""),"",C64*F64)</x:f>
      </x:c>
    </x:row>
    <x:row r="65">
      <x:c r="D65" t="str">
        <x:f>IF(B65="","",IFERROR(VLOOKUP(B65,Insumos!$A$2:$H$81,2,FALSE),"Código inválido"))</x:f>
      </x:c>
      <x:c r="E65" t="str">
        <x:f>IF(B65="","",IFERROR(VLOOKUP(B65,Insumos!$A$2:$H$81,4,FALSE),""))</x:f>
      </x:c>
      <x:c r="F65" s="48" t="str">
        <x:f>IF(B65="","",IFERROR(VLOOKUP(B65,Insumos!$A$2:$H$81,8,FALSE),0))</x:f>
      </x:c>
      <x:c r="H65" s="48" t="str">
        <x:f>IF(OR(A65="",B65="",C65=""),"",C65*F65)</x:f>
      </x:c>
    </x:row>
    <x:row r="66">
      <x:c r="D66" t="str">
        <x:f>IF(B66="","",IFERROR(VLOOKUP(B66,Insumos!$A$2:$H$81,2,FALSE),"Código inválido"))</x:f>
      </x:c>
      <x:c r="E66" t="str">
        <x:f>IF(B66="","",IFERROR(VLOOKUP(B66,Insumos!$A$2:$H$81,4,FALSE),""))</x:f>
      </x:c>
      <x:c r="F66" s="48" t="str">
        <x:f>IF(B66="","",IFERROR(VLOOKUP(B66,Insumos!$A$2:$H$81,8,FALSE),0))</x:f>
      </x:c>
      <x:c r="H66" s="48" t="str">
        <x:f>IF(OR(A66="",B66="",C66=""),"",C66*F66)</x:f>
      </x:c>
    </x:row>
    <x:row r="67">
      <x:c r="D67" t="str">
        <x:f>IF(B67="","",IFERROR(VLOOKUP(B67,Insumos!$A$2:$H$81,2,FALSE),"Código inválido"))</x:f>
      </x:c>
      <x:c r="E67" t="str">
        <x:f>IF(B67="","",IFERROR(VLOOKUP(B67,Insumos!$A$2:$H$81,4,FALSE),""))</x:f>
      </x:c>
      <x:c r="F67" s="48" t="str">
        <x:f>IF(B67="","",IFERROR(VLOOKUP(B67,Insumos!$A$2:$H$81,8,FALSE),0))</x:f>
      </x:c>
      <x:c r="H67" s="48" t="str">
        <x:f>IF(OR(A67="",B67="",C67=""),"",C67*F67)</x:f>
      </x:c>
    </x:row>
    <x:row r="68">
      <x:c r="D68" t="str">
        <x:f>IF(B68="","",IFERROR(VLOOKUP(B68,Insumos!$A$2:$H$81,2,FALSE),"Código inválido"))</x:f>
      </x:c>
      <x:c r="E68" t="str">
        <x:f>IF(B68="","",IFERROR(VLOOKUP(B68,Insumos!$A$2:$H$81,4,FALSE),""))</x:f>
      </x:c>
      <x:c r="F68" s="48" t="str">
        <x:f>IF(B68="","",IFERROR(VLOOKUP(B68,Insumos!$A$2:$H$81,8,FALSE),0))</x:f>
      </x:c>
      <x:c r="H68" s="48" t="str">
        <x:f>IF(OR(A68="",B68="",C68=""),"",C68*F68)</x:f>
      </x:c>
    </x:row>
    <x:row r="69">
      <x:c r="D69" t="str">
        <x:f>IF(B69="","",IFERROR(VLOOKUP(B69,Insumos!$A$2:$H$81,2,FALSE),"Código inválido"))</x:f>
      </x:c>
      <x:c r="E69" t="str">
        <x:f>IF(B69="","",IFERROR(VLOOKUP(B69,Insumos!$A$2:$H$81,4,FALSE),""))</x:f>
      </x:c>
      <x:c r="F69" s="48" t="str">
        <x:f>IF(B69="","",IFERROR(VLOOKUP(B69,Insumos!$A$2:$H$81,8,FALSE),0))</x:f>
      </x:c>
      <x:c r="H69" s="48" t="str">
        <x:f>IF(OR(A69="",B69="",C69=""),"",C69*F69)</x:f>
      </x:c>
    </x:row>
    <x:row r="70">
      <x:c r="D70" t="str">
        <x:f>IF(B70="","",IFERROR(VLOOKUP(B70,Insumos!$A$2:$H$81,2,FALSE),"Código inválido"))</x:f>
      </x:c>
      <x:c r="E70" t="str">
        <x:f>IF(B70="","",IFERROR(VLOOKUP(B70,Insumos!$A$2:$H$81,4,FALSE),""))</x:f>
      </x:c>
      <x:c r="F70" s="48" t="str">
        <x:f>IF(B70="","",IFERROR(VLOOKUP(B70,Insumos!$A$2:$H$81,8,FALSE),0))</x:f>
      </x:c>
      <x:c r="H70" s="48" t="str">
        <x:f>IF(OR(A70="",B70="",C70=""),"",C70*F70)</x:f>
      </x:c>
    </x:row>
    <x:row r="71">
      <x:c r="D71" t="str">
        <x:f>IF(B71="","",IFERROR(VLOOKUP(B71,Insumos!$A$2:$H$81,2,FALSE),"Código inválido"))</x:f>
      </x:c>
      <x:c r="E71" t="str">
        <x:f>IF(B71="","",IFERROR(VLOOKUP(B71,Insumos!$A$2:$H$81,4,FALSE),""))</x:f>
      </x:c>
      <x:c r="F71" s="48" t="str">
        <x:f>IF(B71="","",IFERROR(VLOOKUP(B71,Insumos!$A$2:$H$81,8,FALSE),0))</x:f>
      </x:c>
      <x:c r="H71" s="48" t="str">
        <x:f>IF(OR(A71="",B71="",C71=""),"",C71*F71)</x:f>
      </x:c>
    </x:row>
    <x:row r="72">
      <x:c r="D72" t="str">
        <x:f>IF(B72="","",IFERROR(VLOOKUP(B72,Insumos!$A$2:$H$81,2,FALSE),"Código inválido"))</x:f>
      </x:c>
      <x:c r="E72" t="str">
        <x:f>IF(B72="","",IFERROR(VLOOKUP(B72,Insumos!$A$2:$H$81,4,FALSE),""))</x:f>
      </x:c>
      <x:c r="F72" s="48" t="str">
        <x:f>IF(B72="","",IFERROR(VLOOKUP(B72,Insumos!$A$2:$H$81,8,FALSE),0))</x:f>
      </x:c>
      <x:c r="H72" s="48" t="str">
        <x:f>IF(OR(A72="",B72="",C72=""),"",C72*F72)</x:f>
      </x:c>
    </x:row>
    <x:row r="73">
      <x:c r="D73" t="str">
        <x:f>IF(B73="","",IFERROR(VLOOKUP(B73,Insumos!$A$2:$H$81,2,FALSE),"Código inválido"))</x:f>
      </x:c>
      <x:c r="E73" t="str">
        <x:f>IF(B73="","",IFERROR(VLOOKUP(B73,Insumos!$A$2:$H$81,4,FALSE),""))</x:f>
      </x:c>
      <x:c r="F73" s="48" t="str">
        <x:f>IF(B73="","",IFERROR(VLOOKUP(B73,Insumos!$A$2:$H$81,8,FALSE),0))</x:f>
      </x:c>
      <x:c r="H73" s="48" t="str">
        <x:f>IF(OR(A73="",B73="",C73=""),"",C73*F73)</x:f>
      </x:c>
    </x:row>
    <x:row r="74">
      <x:c r="D74" t="str">
        <x:f>IF(B74="","",IFERROR(VLOOKUP(B74,Insumos!$A$2:$H$81,2,FALSE),"Código inválido"))</x:f>
      </x:c>
      <x:c r="E74" t="str">
        <x:f>IF(B74="","",IFERROR(VLOOKUP(B74,Insumos!$A$2:$H$81,4,FALSE),""))</x:f>
      </x:c>
      <x:c r="F74" s="48" t="str">
        <x:f>IF(B74="","",IFERROR(VLOOKUP(B74,Insumos!$A$2:$H$81,8,FALSE),0))</x:f>
      </x:c>
      <x:c r="H74" s="48" t="str">
        <x:f>IF(OR(A74="",B74="",C74=""),"",C74*F74)</x:f>
      </x:c>
    </x:row>
    <x:row r="75">
      <x:c r="D75" t="str">
        <x:f>IF(B75="","",IFERROR(VLOOKUP(B75,Insumos!$A$2:$H$81,2,FALSE),"Código inválido"))</x:f>
      </x:c>
      <x:c r="E75" t="str">
        <x:f>IF(B75="","",IFERROR(VLOOKUP(B75,Insumos!$A$2:$H$81,4,FALSE),""))</x:f>
      </x:c>
      <x:c r="F75" s="48" t="str">
        <x:f>IF(B75="","",IFERROR(VLOOKUP(B75,Insumos!$A$2:$H$81,8,FALSE),0))</x:f>
      </x:c>
      <x:c r="H75" s="48" t="str">
        <x:f>IF(OR(A75="",B75="",C75=""),"",C75*F75)</x:f>
      </x:c>
    </x:row>
    <x:row r="76">
      <x:c r="D76" t="str">
        <x:f>IF(B76="","",IFERROR(VLOOKUP(B76,Insumos!$A$2:$H$81,2,FALSE),"Código inválido"))</x:f>
      </x:c>
      <x:c r="E76" t="str">
        <x:f>IF(B76="","",IFERROR(VLOOKUP(B76,Insumos!$A$2:$H$81,4,FALSE),""))</x:f>
      </x:c>
      <x:c r="F76" s="48" t="str">
        <x:f>IF(B76="","",IFERROR(VLOOKUP(B76,Insumos!$A$2:$H$81,8,FALSE),0))</x:f>
      </x:c>
      <x:c r="H76" s="48" t="str">
        <x:f>IF(OR(A76="",B76="",C76=""),"",C76*F76)</x:f>
      </x:c>
    </x:row>
    <x:row r="77">
      <x:c r="D77" t="str">
        <x:f>IF(B77="","",IFERROR(VLOOKUP(B77,Insumos!$A$2:$H$81,2,FALSE),"Código inválido"))</x:f>
      </x:c>
      <x:c r="E77" t="str">
        <x:f>IF(B77="","",IFERROR(VLOOKUP(B77,Insumos!$A$2:$H$81,4,FALSE),""))</x:f>
      </x:c>
      <x:c r="F77" s="48" t="str">
        <x:f>IF(B77="","",IFERROR(VLOOKUP(B77,Insumos!$A$2:$H$81,8,FALSE),0))</x:f>
      </x:c>
      <x:c r="H77" s="48" t="str">
        <x:f>IF(OR(A77="",B77="",C77=""),"",C77*F77)</x:f>
      </x:c>
    </x:row>
    <x:row r="78">
      <x:c r="D78" t="str">
        <x:f>IF(B78="","",IFERROR(VLOOKUP(B78,Insumos!$A$2:$H$81,2,FALSE),"Código inválido"))</x:f>
      </x:c>
      <x:c r="E78" t="str">
        <x:f>IF(B78="","",IFERROR(VLOOKUP(B78,Insumos!$A$2:$H$81,4,FALSE),""))</x:f>
      </x:c>
      <x:c r="F78" s="48" t="str">
        <x:f>IF(B78="","",IFERROR(VLOOKUP(B78,Insumos!$A$2:$H$81,8,FALSE),0))</x:f>
      </x:c>
      <x:c r="H78" s="48" t="str">
        <x:f>IF(OR(A78="",B78="",C78=""),"",C78*F78)</x:f>
      </x:c>
    </x:row>
    <x:row r="79">
      <x:c r="D79" t="str">
        <x:f>IF(B79="","",IFERROR(VLOOKUP(B79,Insumos!$A$2:$H$81,2,FALSE),"Código inválido"))</x:f>
      </x:c>
      <x:c r="E79" t="str">
        <x:f>IF(B79="","",IFERROR(VLOOKUP(B79,Insumos!$A$2:$H$81,4,FALSE),""))</x:f>
      </x:c>
      <x:c r="F79" s="48" t="str">
        <x:f>IF(B79="","",IFERROR(VLOOKUP(B79,Insumos!$A$2:$H$81,8,FALSE),0))</x:f>
      </x:c>
      <x:c r="H79" s="48" t="str">
        <x:f>IF(OR(A79="",B79="",C79=""),"",C79*F79)</x:f>
      </x:c>
    </x:row>
    <x:row r="80">
      <x:c r="D80" t="str">
        <x:f>IF(B80="","",IFERROR(VLOOKUP(B80,Insumos!$A$2:$H$81,2,FALSE),"Código inválido"))</x:f>
      </x:c>
      <x:c r="E80" t="str">
        <x:f>IF(B80="","",IFERROR(VLOOKUP(B80,Insumos!$A$2:$H$81,4,FALSE),""))</x:f>
      </x:c>
      <x:c r="F80" s="48" t="str">
        <x:f>IF(B80="","",IFERROR(VLOOKUP(B80,Insumos!$A$2:$H$81,8,FALSE),0))</x:f>
      </x:c>
      <x:c r="H80" s="48" t="str">
        <x:f>IF(OR(A80="",B80="",C80=""),"",C80*F80)</x:f>
      </x:c>
    </x:row>
    <x:row r="81">
      <x:c r="D81" t="str">
        <x:f>IF(B81="","",IFERROR(VLOOKUP(B81,Insumos!$A$2:$H$81,2,FALSE),"Código inválido"))</x:f>
      </x:c>
      <x:c r="E81" t="str">
        <x:f>IF(B81="","",IFERROR(VLOOKUP(B81,Insumos!$A$2:$H$81,4,FALSE),""))</x:f>
      </x:c>
      <x:c r="F81" s="48" t="str">
        <x:f>IF(B81="","",IFERROR(VLOOKUP(B81,Insumos!$A$2:$H$81,8,FALSE),0))</x:f>
      </x:c>
      <x:c r="H81" s="48" t="str">
        <x:f>IF(OR(A81="",B81="",C81=""),"",C81*F81)</x:f>
      </x:c>
    </x:row>
    <x:row r="82">
      <x:c r="D82" t="str">
        <x:f>IF(B82="","",IFERROR(VLOOKUP(B82,Insumos!$A$2:$H$81,2,FALSE),"Código inválido"))</x:f>
      </x:c>
      <x:c r="E82" t="str">
        <x:f>IF(B82="","",IFERROR(VLOOKUP(B82,Insumos!$A$2:$H$81,4,FALSE),""))</x:f>
      </x:c>
      <x:c r="F82" s="48" t="str">
        <x:f>IF(B82="","",IFERROR(VLOOKUP(B82,Insumos!$A$2:$H$81,8,FALSE),0))</x:f>
      </x:c>
      <x:c r="H82" s="48" t="str">
        <x:f>IF(OR(A82="",B82="",C82=""),"",C82*F82)</x:f>
      </x:c>
    </x:row>
    <x:row r="83">
      <x:c r="D83" t="str">
        <x:f>IF(B83="","",IFERROR(VLOOKUP(B83,Insumos!$A$2:$H$81,2,FALSE),"Código inválido"))</x:f>
      </x:c>
      <x:c r="E83" t="str">
        <x:f>IF(B83="","",IFERROR(VLOOKUP(B83,Insumos!$A$2:$H$81,4,FALSE),""))</x:f>
      </x:c>
      <x:c r="F83" s="48" t="str">
        <x:f>IF(B83="","",IFERROR(VLOOKUP(B83,Insumos!$A$2:$H$81,8,FALSE),0))</x:f>
      </x:c>
      <x:c r="H83" s="48" t="str">
        <x:f>IF(OR(A83="",B83="",C83=""),"",C83*F83)</x:f>
      </x:c>
    </x:row>
    <x:row r="84">
      <x:c r="D84" t="str">
        <x:f>IF(B84="","",IFERROR(VLOOKUP(B84,Insumos!$A$2:$H$81,2,FALSE),"Código inválido"))</x:f>
      </x:c>
      <x:c r="E84" t="str">
        <x:f>IF(B84="","",IFERROR(VLOOKUP(B84,Insumos!$A$2:$H$81,4,FALSE),""))</x:f>
      </x:c>
      <x:c r="F84" s="48" t="str">
        <x:f>IF(B84="","",IFERROR(VLOOKUP(B84,Insumos!$A$2:$H$81,8,FALSE),0))</x:f>
      </x:c>
      <x:c r="H84" s="48" t="str">
        <x:f>IF(OR(A84="",B84="",C84=""),"",C84*F84)</x:f>
      </x:c>
    </x:row>
    <x:row r="85">
      <x:c r="D85" t="str">
        <x:f>IF(B85="","",IFERROR(VLOOKUP(B85,Insumos!$A$2:$H$81,2,FALSE),"Código inválido"))</x:f>
      </x:c>
      <x:c r="E85" t="str">
        <x:f>IF(B85="","",IFERROR(VLOOKUP(B85,Insumos!$A$2:$H$81,4,FALSE),""))</x:f>
      </x:c>
      <x:c r="F85" s="48" t="str">
        <x:f>IF(B85="","",IFERROR(VLOOKUP(B85,Insumos!$A$2:$H$81,8,FALSE),0))</x:f>
      </x:c>
      <x:c r="H85" s="48" t="str">
        <x:f>IF(OR(A85="",B85="",C85=""),"",C85*F85)</x:f>
      </x:c>
    </x:row>
    <x:row r="86">
      <x:c r="D86" t="str">
        <x:f>IF(B86="","",IFERROR(VLOOKUP(B86,Insumos!$A$2:$H$81,2,FALSE),"Código inválido"))</x:f>
      </x:c>
      <x:c r="E86" t="str">
        <x:f>IF(B86="","",IFERROR(VLOOKUP(B86,Insumos!$A$2:$H$81,4,FALSE),""))</x:f>
      </x:c>
      <x:c r="F86" s="48" t="str">
        <x:f>IF(B86="","",IFERROR(VLOOKUP(B86,Insumos!$A$2:$H$81,8,FALSE),0))</x:f>
      </x:c>
      <x:c r="H86" s="48" t="str">
        <x:f>IF(OR(A86="",B86="",C86=""),"",C86*F86)</x:f>
      </x:c>
    </x:row>
    <x:row r="87">
      <x:c r="D87" t="str">
        <x:f>IF(B87="","",IFERROR(VLOOKUP(B87,Insumos!$A$2:$H$81,2,FALSE),"Código inválido"))</x:f>
      </x:c>
      <x:c r="E87" t="str">
        <x:f>IF(B87="","",IFERROR(VLOOKUP(B87,Insumos!$A$2:$H$81,4,FALSE),""))</x:f>
      </x:c>
      <x:c r="F87" s="48" t="str">
        <x:f>IF(B87="","",IFERROR(VLOOKUP(B87,Insumos!$A$2:$H$81,8,FALSE),0))</x:f>
      </x:c>
      <x:c r="H87" s="48" t="str">
        <x:f>IF(OR(A87="",B87="",C87=""),"",C87*F87)</x:f>
      </x:c>
    </x:row>
    <x:row r="88">
      <x:c r="D88" t="str">
        <x:f>IF(B88="","",IFERROR(VLOOKUP(B88,Insumos!$A$2:$H$81,2,FALSE),"Código inválido"))</x:f>
      </x:c>
      <x:c r="E88" t="str">
        <x:f>IF(B88="","",IFERROR(VLOOKUP(B88,Insumos!$A$2:$H$81,4,FALSE),""))</x:f>
      </x:c>
      <x:c r="F88" s="48" t="str">
        <x:f>IF(B88="","",IFERROR(VLOOKUP(B88,Insumos!$A$2:$H$81,8,FALSE),0))</x:f>
      </x:c>
      <x:c r="H88" s="48" t="str">
        <x:f>IF(OR(A88="",B88="",C88=""),"",C88*F88)</x:f>
      </x:c>
    </x:row>
    <x:row r="89">
      <x:c r="D89" t="str">
        <x:f>IF(B89="","",IFERROR(VLOOKUP(B89,Insumos!$A$2:$H$81,2,FALSE),"Código inválido"))</x:f>
      </x:c>
      <x:c r="E89" t="str">
        <x:f>IF(B89="","",IFERROR(VLOOKUP(B89,Insumos!$A$2:$H$81,4,FALSE),""))</x:f>
      </x:c>
      <x:c r="F89" s="48" t="str">
        <x:f>IF(B89="","",IFERROR(VLOOKUP(B89,Insumos!$A$2:$H$81,8,FALSE),0))</x:f>
      </x:c>
      <x:c r="H89" s="48" t="str">
        <x:f>IF(OR(A89="",B89="",C89=""),"",C89*F89)</x:f>
      </x:c>
    </x:row>
    <x:row r="90">
      <x:c r="D90" t="str">
        <x:f>IF(B90="","",IFERROR(VLOOKUP(B90,Insumos!$A$2:$H$81,2,FALSE),"Código inválido"))</x:f>
      </x:c>
      <x:c r="E90" t="str">
        <x:f>IF(B90="","",IFERROR(VLOOKUP(B90,Insumos!$A$2:$H$81,4,FALSE),""))</x:f>
      </x:c>
      <x:c r="F90" s="48" t="str">
        <x:f>IF(B90="","",IFERROR(VLOOKUP(B90,Insumos!$A$2:$H$81,8,FALSE),0))</x:f>
      </x:c>
      <x:c r="H90" s="48" t="str">
        <x:f>IF(OR(A90="",B90="",C90=""),"",C90*F90)</x:f>
      </x:c>
    </x:row>
    <x:row r="91">
      <x:c r="D91" t="str">
        <x:f>IF(B91="","",IFERROR(VLOOKUP(B91,Insumos!$A$2:$H$81,2,FALSE),"Código inválido"))</x:f>
      </x:c>
      <x:c r="E91" t="str">
        <x:f>IF(B91="","",IFERROR(VLOOKUP(B91,Insumos!$A$2:$H$81,4,FALSE),""))</x:f>
      </x:c>
      <x:c r="F91" s="48" t="str">
        <x:f>IF(B91="","",IFERROR(VLOOKUP(B91,Insumos!$A$2:$H$81,8,FALSE),0))</x:f>
      </x:c>
      <x:c r="H91" s="48" t="str">
        <x:f>IF(OR(A91="",B91="",C91=""),"",C91*F91)</x:f>
      </x:c>
    </x:row>
    <x:row r="92">
      <x:c r="D92" t="str">
        <x:f>IF(B92="","",IFERROR(VLOOKUP(B92,Insumos!$A$2:$H$81,2,FALSE),"Código inválido"))</x:f>
      </x:c>
      <x:c r="E92" t="str">
        <x:f>IF(B92="","",IFERROR(VLOOKUP(B92,Insumos!$A$2:$H$81,4,FALSE),""))</x:f>
      </x:c>
      <x:c r="F92" s="48" t="str">
        <x:f>IF(B92="","",IFERROR(VLOOKUP(B92,Insumos!$A$2:$H$81,8,FALSE),0))</x:f>
      </x:c>
      <x:c r="H92" s="48" t="str">
        <x:f>IF(OR(A92="",B92="",C92=""),"",C92*F92)</x:f>
      </x:c>
    </x:row>
    <x:row r="93">
      <x:c r="D93" t="str">
        <x:f>IF(B93="","",IFERROR(VLOOKUP(B93,Insumos!$A$2:$H$81,2,FALSE),"Código inválido"))</x:f>
      </x:c>
      <x:c r="E93" t="str">
        <x:f>IF(B93="","",IFERROR(VLOOKUP(B93,Insumos!$A$2:$H$81,4,FALSE),""))</x:f>
      </x:c>
      <x:c r="F93" s="48" t="str">
        <x:f>IF(B93="","",IFERROR(VLOOKUP(B93,Insumos!$A$2:$H$81,8,FALSE),0))</x:f>
      </x:c>
      <x:c r="H93" s="48" t="str">
        <x:f>IF(OR(A93="",B93="",C93=""),"",C93*F93)</x:f>
      </x:c>
    </x:row>
    <x:row r="94">
      <x:c r="D94" t="str">
        <x:f>IF(B94="","",IFERROR(VLOOKUP(B94,Insumos!$A$2:$H$81,2,FALSE),"Código inválido"))</x:f>
      </x:c>
      <x:c r="E94" t="str">
        <x:f>IF(B94="","",IFERROR(VLOOKUP(B94,Insumos!$A$2:$H$81,4,FALSE),""))</x:f>
      </x:c>
      <x:c r="F94" s="48" t="str">
        <x:f>IF(B94="","",IFERROR(VLOOKUP(B94,Insumos!$A$2:$H$81,8,FALSE),0))</x:f>
      </x:c>
      <x:c r="H94" s="48" t="str">
        <x:f>IF(OR(A94="",B94="",C94=""),"",C94*F94)</x:f>
      </x:c>
    </x:row>
    <x:row r="95">
      <x:c r="D95" t="str">
        <x:f>IF(B95="","",IFERROR(VLOOKUP(B95,Insumos!$A$2:$H$81,2,FALSE),"Código inválido"))</x:f>
      </x:c>
      <x:c r="E95" t="str">
        <x:f>IF(B95="","",IFERROR(VLOOKUP(B95,Insumos!$A$2:$H$81,4,FALSE),""))</x:f>
      </x:c>
      <x:c r="F95" s="48" t="str">
        <x:f>IF(B95="","",IFERROR(VLOOKUP(B95,Insumos!$A$2:$H$81,8,FALSE),0))</x:f>
      </x:c>
      <x:c r="H95" s="48" t="str">
        <x:f>IF(OR(A95="",B95="",C95=""),"",C95*F95)</x:f>
      </x:c>
    </x:row>
    <x:row r="96">
      <x:c r="D96" t="str">
        <x:f>IF(B96="","",IFERROR(VLOOKUP(B96,Insumos!$A$2:$H$81,2,FALSE),"Código inválido"))</x:f>
      </x:c>
      <x:c r="E96" t="str">
        <x:f>IF(B96="","",IFERROR(VLOOKUP(B96,Insumos!$A$2:$H$81,4,FALSE),""))</x:f>
      </x:c>
      <x:c r="F96" s="48" t="str">
        <x:f>IF(B96="","",IFERROR(VLOOKUP(B96,Insumos!$A$2:$H$81,8,FALSE),0))</x:f>
      </x:c>
      <x:c r="H96" s="48" t="str">
        <x:f>IF(OR(A96="",B96="",C96=""),"",C96*F96)</x:f>
      </x:c>
    </x:row>
    <x:row r="97">
      <x:c r="D97" t="str">
        <x:f>IF(B97="","",IFERROR(VLOOKUP(B97,Insumos!$A$2:$H$81,2,FALSE),"Código inválido"))</x:f>
      </x:c>
      <x:c r="E97" t="str">
        <x:f>IF(B97="","",IFERROR(VLOOKUP(B97,Insumos!$A$2:$H$81,4,FALSE),""))</x:f>
      </x:c>
      <x:c r="F97" s="48" t="str">
        <x:f>IF(B97="","",IFERROR(VLOOKUP(B97,Insumos!$A$2:$H$81,8,FALSE),0))</x:f>
      </x:c>
      <x:c r="H97" s="48" t="str">
        <x:f>IF(OR(A97="",B97="",C97=""),"",C97*F97)</x:f>
      </x:c>
    </x:row>
    <x:row r="98">
      <x:c r="D98" t="str">
        <x:f>IF(B98="","",IFERROR(VLOOKUP(B98,Insumos!$A$2:$H$81,2,FALSE),"Código inválido"))</x:f>
      </x:c>
      <x:c r="E98" t="str">
        <x:f>IF(B98="","",IFERROR(VLOOKUP(B98,Insumos!$A$2:$H$81,4,FALSE),""))</x:f>
      </x:c>
      <x:c r="F98" s="48" t="str">
        <x:f>IF(B98="","",IFERROR(VLOOKUP(B98,Insumos!$A$2:$H$81,8,FALSE),0))</x:f>
      </x:c>
      <x:c r="H98" s="48" t="str">
        <x:f>IF(OR(A98="",B98="",C98=""),"",C98*F98)</x:f>
      </x:c>
    </x:row>
    <x:row r="99">
      <x:c r="D99" t="str">
        <x:f>IF(B99="","",IFERROR(VLOOKUP(B99,Insumos!$A$2:$H$81,2,FALSE),"Código inválido"))</x:f>
      </x:c>
      <x:c r="E99" t="str">
        <x:f>IF(B99="","",IFERROR(VLOOKUP(B99,Insumos!$A$2:$H$81,4,FALSE),""))</x:f>
      </x:c>
      <x:c r="F99" s="48" t="str">
        <x:f>IF(B99="","",IFERROR(VLOOKUP(B99,Insumos!$A$2:$H$81,8,FALSE),0))</x:f>
      </x:c>
      <x:c r="H99" s="48" t="str">
        <x:f>IF(OR(A99="",B99="",C99=""),"",C99*F99)</x:f>
      </x:c>
    </x:row>
    <x:row r="100">
      <x:c r="D100" t="str">
        <x:f>IF(B100="","",IFERROR(VLOOKUP(B100,Insumos!$A$2:$H$81,2,FALSE),"Código inválido"))</x:f>
      </x:c>
      <x:c r="E100" t="str">
        <x:f>IF(B100="","",IFERROR(VLOOKUP(B100,Insumos!$A$2:$H$81,4,FALSE),""))</x:f>
      </x:c>
      <x:c r="F100" s="48" t="str">
        <x:f>IF(B100="","",IFERROR(VLOOKUP(B100,Insumos!$A$2:$H$81,8,FALSE),0))</x:f>
      </x:c>
      <x:c r="H100" s="48" t="str">
        <x:f>IF(OR(A100="",B100="",C100=""),"",C100*F100)</x:f>
      </x:c>
    </x:row>
    <x:row r="101">
      <x:c r="D101" t="str">
        <x:f>IF(B101="","",IFERROR(VLOOKUP(B101,Insumos!$A$2:$H$81,2,FALSE),"Código inválido"))</x:f>
      </x:c>
      <x:c r="E101" t="str">
        <x:f>IF(B101="","",IFERROR(VLOOKUP(B101,Insumos!$A$2:$H$81,4,FALSE),""))</x:f>
      </x:c>
      <x:c r="F101" s="48" t="str">
        <x:f>IF(B101="","",IFERROR(VLOOKUP(B101,Insumos!$A$2:$H$81,8,FALSE),0))</x:f>
      </x:c>
      <x:c r="H101" s="48" t="str">
        <x:f>IF(OR(A101="",B101="",C101=""),"",C101*F101)</x:f>
      </x:c>
    </x:row>
    <x:row r="102">
      <x:c r="D102" t="str">
        <x:f>IF(B102="","",IFERROR(VLOOKUP(B102,Insumos!$A$2:$H$81,2,FALSE),"Código inválido"))</x:f>
      </x:c>
      <x:c r="E102" t="str">
        <x:f>IF(B102="","",IFERROR(VLOOKUP(B102,Insumos!$A$2:$H$81,4,FALSE),""))</x:f>
      </x:c>
      <x:c r="F102" s="48" t="str">
        <x:f>IF(B102="","",IFERROR(VLOOKUP(B102,Insumos!$A$2:$H$81,8,FALSE),0))</x:f>
      </x:c>
      <x:c r="H102" s="48" t="str">
        <x:f>IF(OR(A102="",B102="",C102=""),"",C102*F102)</x:f>
      </x:c>
    </x:row>
    <x:row r="103">
      <x:c r="D103" t="str">
        <x:f>IF(B103="","",IFERROR(VLOOKUP(B103,Insumos!$A$2:$H$81,2,FALSE),"Código inválido"))</x:f>
      </x:c>
      <x:c r="E103" t="str">
        <x:f>IF(B103="","",IFERROR(VLOOKUP(B103,Insumos!$A$2:$H$81,4,FALSE),""))</x:f>
      </x:c>
      <x:c r="F103" s="48" t="str">
        <x:f>IF(B103="","",IFERROR(VLOOKUP(B103,Insumos!$A$2:$H$81,8,FALSE),0))</x:f>
      </x:c>
      <x:c r="H103" s="48" t="str">
        <x:f>IF(OR(A103="",B103="",C103=""),"",C103*F103)</x:f>
      </x:c>
    </x:row>
    <x:row r="104">
      <x:c r="D104" t="str">
        <x:f>IF(B104="","",IFERROR(VLOOKUP(B104,Insumos!$A$2:$H$81,2,FALSE),"Código inválido"))</x:f>
      </x:c>
      <x:c r="E104" t="str">
        <x:f>IF(B104="","",IFERROR(VLOOKUP(B104,Insumos!$A$2:$H$81,4,FALSE),""))</x:f>
      </x:c>
      <x:c r="F104" s="48" t="str">
        <x:f>IF(B104="","",IFERROR(VLOOKUP(B104,Insumos!$A$2:$H$81,8,FALSE),0))</x:f>
      </x:c>
      <x:c r="H104" s="48" t="str">
        <x:f>IF(OR(A104="",B104="",C104=""),"",C104*F104)</x:f>
      </x:c>
    </x:row>
    <x:row r="105">
      <x:c r="D105" t="str">
        <x:f>IF(B105="","",IFERROR(VLOOKUP(B105,Insumos!$A$2:$H$81,2,FALSE),"Código inválido"))</x:f>
      </x:c>
      <x:c r="E105" t="str">
        <x:f>IF(B105="","",IFERROR(VLOOKUP(B105,Insumos!$A$2:$H$81,4,FALSE),""))</x:f>
      </x:c>
      <x:c r="F105" s="48" t="str">
        <x:f>IF(B105="","",IFERROR(VLOOKUP(B105,Insumos!$A$2:$H$81,8,FALSE),0))</x:f>
      </x:c>
      <x:c r="H105" s="48" t="str">
        <x:f>IF(OR(A105="",B105="",C105=""),"",C105*F105)</x:f>
      </x:c>
    </x:row>
    <x:row r="106">
      <x:c r="D106" t="str">
        <x:f>IF(B106="","",IFERROR(VLOOKUP(B106,Insumos!$A$2:$H$81,2,FALSE),"Código inválido"))</x:f>
      </x:c>
      <x:c r="E106" t="str">
        <x:f>IF(B106="","",IFERROR(VLOOKUP(B106,Insumos!$A$2:$H$81,4,FALSE),""))</x:f>
      </x:c>
      <x:c r="F106" s="48" t="str">
        <x:f>IF(B106="","",IFERROR(VLOOKUP(B106,Insumos!$A$2:$H$81,8,FALSE),0))</x:f>
      </x:c>
      <x:c r="H106" s="48" t="str">
        <x:f>IF(OR(A106="",B106="",C106=""),"",C106*F106)</x:f>
      </x:c>
    </x:row>
    <x:row r="107">
      <x:c r="D107" t="str">
        <x:f>IF(B107="","",IFERROR(VLOOKUP(B107,Insumos!$A$2:$H$81,2,FALSE),"Código inválido"))</x:f>
      </x:c>
      <x:c r="E107" t="str">
        <x:f>IF(B107="","",IFERROR(VLOOKUP(B107,Insumos!$A$2:$H$81,4,FALSE),""))</x:f>
      </x:c>
      <x:c r="F107" s="48" t="str">
        <x:f>IF(B107="","",IFERROR(VLOOKUP(B107,Insumos!$A$2:$H$81,8,FALSE),0))</x:f>
      </x:c>
      <x:c r="H107" s="48" t="str">
        <x:f>IF(OR(A107="",B107="",C107=""),"",C107*F107)</x:f>
      </x:c>
    </x:row>
    <x:row r="108">
      <x:c r="D108" t="str">
        <x:f>IF(B108="","",IFERROR(VLOOKUP(B108,Insumos!$A$2:$H$81,2,FALSE),"Código inválido"))</x:f>
      </x:c>
      <x:c r="E108" t="str">
        <x:f>IF(B108="","",IFERROR(VLOOKUP(B108,Insumos!$A$2:$H$81,4,FALSE),""))</x:f>
      </x:c>
      <x:c r="F108" s="48" t="str">
        <x:f>IF(B108="","",IFERROR(VLOOKUP(B108,Insumos!$A$2:$H$81,8,FALSE),0))</x:f>
      </x:c>
      <x:c r="H108" s="48" t="str">
        <x:f>IF(OR(A108="",B108="",C108=""),"",C108*F108)</x:f>
      </x:c>
    </x:row>
    <x:row r="109">
      <x:c r="D109" t="str">
        <x:f>IF(B109="","",IFERROR(VLOOKUP(B109,Insumos!$A$2:$H$81,2,FALSE),"Código inválido"))</x:f>
      </x:c>
      <x:c r="E109" t="str">
        <x:f>IF(B109="","",IFERROR(VLOOKUP(B109,Insumos!$A$2:$H$81,4,FALSE),""))</x:f>
      </x:c>
      <x:c r="F109" s="48" t="str">
        <x:f>IF(B109="","",IFERROR(VLOOKUP(B109,Insumos!$A$2:$H$81,8,FALSE),0))</x:f>
      </x:c>
      <x:c r="H109" s="48" t="str">
        <x:f>IF(OR(A109="",B109="",C109=""),"",C109*F109)</x:f>
      </x:c>
    </x:row>
    <x:row r="110">
      <x:c r="D110" t="str">
        <x:f>IF(B110="","",IFERROR(VLOOKUP(B110,Insumos!$A$2:$H$81,2,FALSE),"Código inválido"))</x:f>
      </x:c>
      <x:c r="E110" t="str">
        <x:f>IF(B110="","",IFERROR(VLOOKUP(B110,Insumos!$A$2:$H$81,4,FALSE),""))</x:f>
      </x:c>
      <x:c r="F110" s="48" t="str">
        <x:f>IF(B110="","",IFERROR(VLOOKUP(B110,Insumos!$A$2:$H$81,8,FALSE),0))</x:f>
      </x:c>
      <x:c r="H110" s="48" t="str">
        <x:f>IF(OR(A110="",B110="",C110=""),"",C110*F110)</x:f>
      </x:c>
    </x:row>
    <x:row r="111">
      <x:c r="D111" t="str">
        <x:f>IF(B111="","",IFERROR(VLOOKUP(B111,Insumos!$A$2:$H$81,2,FALSE),"Código inválido"))</x:f>
      </x:c>
      <x:c r="E111" t="str">
        <x:f>IF(B111="","",IFERROR(VLOOKUP(B111,Insumos!$A$2:$H$81,4,FALSE),""))</x:f>
      </x:c>
      <x:c r="F111" s="48" t="str">
        <x:f>IF(B111="","",IFERROR(VLOOKUP(B111,Insumos!$A$2:$H$81,8,FALSE),0))</x:f>
      </x:c>
      <x:c r="H111" s="48" t="str">
        <x:f>IF(OR(A111="",B111="",C111=""),"",C111*F111)</x:f>
      </x:c>
    </x:row>
    <x:row r="112">
      <x:c r="D112" t="str">
        <x:f>IF(B112="","",IFERROR(VLOOKUP(B112,Insumos!$A$2:$H$81,2,FALSE),"Código inválido"))</x:f>
      </x:c>
      <x:c r="E112" t="str">
        <x:f>IF(B112="","",IFERROR(VLOOKUP(B112,Insumos!$A$2:$H$81,4,FALSE),""))</x:f>
      </x:c>
      <x:c r="F112" s="48" t="str">
        <x:f>IF(B112="","",IFERROR(VLOOKUP(B112,Insumos!$A$2:$H$81,8,FALSE),0))</x:f>
      </x:c>
      <x:c r="H112" s="48" t="str">
        <x:f>IF(OR(A112="",B112="",C112=""),"",C112*F112)</x:f>
      </x:c>
    </x:row>
    <x:row r="113">
      <x:c r="D113" t="str">
        <x:f>IF(B113="","",IFERROR(VLOOKUP(B113,Insumos!$A$2:$H$81,2,FALSE),"Código inválido"))</x:f>
      </x:c>
      <x:c r="E113" t="str">
        <x:f>IF(B113="","",IFERROR(VLOOKUP(B113,Insumos!$A$2:$H$81,4,FALSE),""))</x:f>
      </x:c>
      <x:c r="F113" s="48" t="str">
        <x:f>IF(B113="","",IFERROR(VLOOKUP(B113,Insumos!$A$2:$H$81,8,FALSE),0))</x:f>
      </x:c>
      <x:c r="H113" s="48" t="str">
        <x:f>IF(OR(A113="",B113="",C113=""),"",C113*F113)</x:f>
      </x:c>
    </x:row>
    <x:row r="114">
      <x:c r="D114" t="str">
        <x:f>IF(B114="","",IFERROR(VLOOKUP(B114,Insumos!$A$2:$H$81,2,FALSE),"Código inválido"))</x:f>
      </x:c>
      <x:c r="E114" t="str">
        <x:f>IF(B114="","",IFERROR(VLOOKUP(B114,Insumos!$A$2:$H$81,4,FALSE),""))</x:f>
      </x:c>
      <x:c r="F114" s="48" t="str">
        <x:f>IF(B114="","",IFERROR(VLOOKUP(B114,Insumos!$A$2:$H$81,8,FALSE),0))</x:f>
      </x:c>
      <x:c r="H114" s="48" t="str">
        <x:f>IF(OR(A114="",B114="",C114=""),"",C114*F114)</x:f>
      </x:c>
    </x:row>
    <x:row r="115">
      <x:c r="D115" t="str">
        <x:f>IF(B115="","",IFERROR(VLOOKUP(B115,Insumos!$A$2:$H$81,2,FALSE),"Código inválido"))</x:f>
      </x:c>
      <x:c r="E115" t="str">
        <x:f>IF(B115="","",IFERROR(VLOOKUP(B115,Insumos!$A$2:$H$81,4,FALSE),""))</x:f>
      </x:c>
      <x:c r="F115" s="48" t="str">
        <x:f>IF(B115="","",IFERROR(VLOOKUP(B115,Insumos!$A$2:$H$81,8,FALSE),0))</x:f>
      </x:c>
      <x:c r="H115" s="48" t="str">
        <x:f>IF(OR(A115="",B115="",C115=""),"",C115*F115)</x:f>
      </x:c>
    </x:row>
    <x:row r="116">
      <x:c r="D116" t="str">
        <x:f>IF(B116="","",IFERROR(VLOOKUP(B116,Insumos!$A$2:$H$81,2,FALSE),"Código inválido"))</x:f>
      </x:c>
      <x:c r="E116" t="str">
        <x:f>IF(B116="","",IFERROR(VLOOKUP(B116,Insumos!$A$2:$H$81,4,FALSE),""))</x:f>
      </x:c>
      <x:c r="F116" s="48" t="str">
        <x:f>IF(B116="","",IFERROR(VLOOKUP(B116,Insumos!$A$2:$H$81,8,FALSE),0))</x:f>
      </x:c>
      <x:c r="H116" s="48" t="str">
        <x:f>IF(OR(A116="",B116="",C116=""),"",C116*F116)</x:f>
      </x:c>
    </x:row>
    <x:row r="117">
      <x:c r="D117" t="str">
        <x:f>IF(B117="","",IFERROR(VLOOKUP(B117,Insumos!$A$2:$H$81,2,FALSE),"Código inválido"))</x:f>
      </x:c>
      <x:c r="E117" t="str">
        <x:f>IF(B117="","",IFERROR(VLOOKUP(B117,Insumos!$A$2:$H$81,4,FALSE),""))</x:f>
      </x:c>
      <x:c r="F117" s="48" t="str">
        <x:f>IF(B117="","",IFERROR(VLOOKUP(B117,Insumos!$A$2:$H$81,8,FALSE),0))</x:f>
      </x:c>
      <x:c r="H117" s="48" t="str">
        <x:f>IF(OR(A117="",B117="",C117=""),"",C117*F117)</x:f>
      </x:c>
    </x:row>
    <x:row r="118">
      <x:c r="D118" t="str">
        <x:f>IF(B118="","",IFERROR(VLOOKUP(B118,Insumos!$A$2:$H$81,2,FALSE),"Código inválido"))</x:f>
      </x:c>
      <x:c r="E118" t="str">
        <x:f>IF(B118="","",IFERROR(VLOOKUP(B118,Insumos!$A$2:$H$81,4,FALSE),""))</x:f>
      </x:c>
      <x:c r="F118" s="48" t="str">
        <x:f>IF(B118="","",IFERROR(VLOOKUP(B118,Insumos!$A$2:$H$81,8,FALSE),0))</x:f>
      </x:c>
      <x:c r="H118" s="48" t="str">
        <x:f>IF(OR(A118="",B118="",C118=""),"",C118*F118)</x:f>
      </x:c>
    </x:row>
    <x:row r="119">
      <x:c r="D119" t="str">
        <x:f>IF(B119="","",IFERROR(VLOOKUP(B119,Insumos!$A$2:$H$81,2,FALSE),"Código inválido"))</x:f>
      </x:c>
      <x:c r="E119" t="str">
        <x:f>IF(B119="","",IFERROR(VLOOKUP(B119,Insumos!$A$2:$H$81,4,FALSE),""))</x:f>
      </x:c>
      <x:c r="F119" s="48" t="str">
        <x:f>IF(B119="","",IFERROR(VLOOKUP(B119,Insumos!$A$2:$H$81,8,FALSE),0))</x:f>
      </x:c>
      <x:c r="H119" s="48" t="str">
        <x:f>IF(OR(A119="",B119="",C119=""),"",C119*F119)</x:f>
      </x:c>
    </x:row>
    <x:row r="120">
      <x:c r="D120" t="str">
        <x:f>IF(B120="","",IFERROR(VLOOKUP(B120,Insumos!$A$2:$H$81,2,FALSE),"Código inválido"))</x:f>
      </x:c>
      <x:c r="E120" t="str">
        <x:f>IF(B120="","",IFERROR(VLOOKUP(B120,Insumos!$A$2:$H$81,4,FALSE),""))</x:f>
      </x:c>
      <x:c r="F120" s="48" t="str">
        <x:f>IF(B120="","",IFERROR(VLOOKUP(B120,Insumos!$A$2:$H$81,8,FALSE),0))</x:f>
      </x:c>
      <x:c r="H120" s="48" t="str">
        <x:f>IF(OR(A120="",B120="",C120=""),"",C120*F120)</x:f>
      </x:c>
    </x:row>
    <x:row r="121">
      <x:c r="D121" t="str">
        <x:f>IF(B121="","",IFERROR(VLOOKUP(B121,Insumos!$A$2:$H$81,2,FALSE),"Código inválido"))</x:f>
      </x:c>
      <x:c r="E121" t="str">
        <x:f>IF(B121="","",IFERROR(VLOOKUP(B121,Insumos!$A$2:$H$81,4,FALSE),""))</x:f>
      </x:c>
      <x:c r="F121" s="48" t="str">
        <x:f>IF(B121="","",IFERROR(VLOOKUP(B121,Insumos!$A$2:$H$81,8,FALSE),0))</x:f>
      </x:c>
      <x:c r="H121" s="48" t="str">
        <x:f>IF(OR(A121="",B121="",C121=""),"",C121*F121)</x:f>
      </x:c>
    </x:row>
    <x:row r="122">
      <x:c r="D122" t="str">
        <x:f>IF(B122="","",IFERROR(VLOOKUP(B122,Insumos!$A$2:$H$81,2,FALSE),"Código inválido"))</x:f>
      </x:c>
      <x:c r="E122" t="str">
        <x:f>IF(B122="","",IFERROR(VLOOKUP(B122,Insumos!$A$2:$H$81,4,FALSE),""))</x:f>
      </x:c>
      <x:c r="F122" s="48" t="str">
        <x:f>IF(B122="","",IFERROR(VLOOKUP(B122,Insumos!$A$2:$H$81,8,FALSE),0))</x:f>
      </x:c>
      <x:c r="H122" s="48" t="str">
        <x:f>IF(OR(A122="",B122="",C122=""),"",C122*F122)</x:f>
      </x:c>
    </x:row>
    <x:row r="123">
      <x:c r="D123" t="str">
        <x:f>IF(B123="","",IFERROR(VLOOKUP(B123,Insumos!$A$2:$H$81,2,FALSE),"Código inválido"))</x:f>
      </x:c>
      <x:c r="E123" t="str">
        <x:f>IF(B123="","",IFERROR(VLOOKUP(B123,Insumos!$A$2:$H$81,4,FALSE),""))</x:f>
      </x:c>
      <x:c r="F123" s="48" t="str">
        <x:f>IF(B123="","",IFERROR(VLOOKUP(B123,Insumos!$A$2:$H$81,8,FALSE),0))</x:f>
      </x:c>
      <x:c r="H123" s="48" t="str">
        <x:f>IF(OR(A123="",B123="",C123=""),"",C123*F123)</x:f>
      </x:c>
    </x:row>
    <x:row r="124">
      <x:c r="D124" t="str">
        <x:f>IF(B124="","",IFERROR(VLOOKUP(B124,Insumos!$A$2:$H$81,2,FALSE),"Código inválido"))</x:f>
      </x:c>
      <x:c r="E124" t="str">
        <x:f>IF(B124="","",IFERROR(VLOOKUP(B124,Insumos!$A$2:$H$81,4,FALSE),""))</x:f>
      </x:c>
      <x:c r="F124" s="48" t="str">
        <x:f>IF(B124="","",IFERROR(VLOOKUP(B124,Insumos!$A$2:$H$81,8,FALSE),0))</x:f>
      </x:c>
      <x:c r="H124" s="48" t="str">
        <x:f>IF(OR(A124="",B124="",C124=""),"",C124*F124)</x:f>
      </x:c>
    </x:row>
    <x:row r="125">
      <x:c r="D125" t="str">
        <x:f>IF(B125="","",IFERROR(VLOOKUP(B125,Insumos!$A$2:$H$81,2,FALSE),"Código inválido"))</x:f>
      </x:c>
      <x:c r="E125" t="str">
        <x:f>IF(B125="","",IFERROR(VLOOKUP(B125,Insumos!$A$2:$H$81,4,FALSE),""))</x:f>
      </x:c>
      <x:c r="F125" s="48" t="str">
        <x:f>IF(B125="","",IFERROR(VLOOKUP(B125,Insumos!$A$2:$H$81,8,FALSE),0))</x:f>
      </x:c>
      <x:c r="H125" s="48" t="str">
        <x:f>IF(OR(A125="",B125="",C125=""),"",C125*F125)</x:f>
      </x:c>
    </x:row>
    <x:row r="126">
      <x:c r="D126" t="str">
        <x:f>IF(B126="","",IFERROR(VLOOKUP(B126,Insumos!$A$2:$H$81,2,FALSE),"Código inválido"))</x:f>
      </x:c>
      <x:c r="E126" t="str">
        <x:f>IF(B126="","",IFERROR(VLOOKUP(B126,Insumos!$A$2:$H$81,4,FALSE),""))</x:f>
      </x:c>
      <x:c r="F126" s="48" t="str">
        <x:f>IF(B126="","",IFERROR(VLOOKUP(B126,Insumos!$A$2:$H$81,8,FALSE),0))</x:f>
      </x:c>
      <x:c r="H126" s="48" t="str">
        <x:f>IF(OR(A126="",B126="",C126=""),"",C126*F126)</x:f>
      </x:c>
    </x:row>
    <x:row r="127">
      <x:c r="D127" t="str">
        <x:f>IF(B127="","",IFERROR(VLOOKUP(B127,Insumos!$A$2:$H$81,2,FALSE),"Código inválido"))</x:f>
      </x:c>
      <x:c r="E127" t="str">
        <x:f>IF(B127="","",IFERROR(VLOOKUP(B127,Insumos!$A$2:$H$81,4,FALSE),""))</x:f>
      </x:c>
      <x:c r="F127" s="48" t="str">
        <x:f>IF(B127="","",IFERROR(VLOOKUP(B127,Insumos!$A$2:$H$81,8,FALSE),0))</x:f>
      </x:c>
      <x:c r="H127" s="48" t="str">
        <x:f>IF(OR(A127="",B127="",C127=""),"",C127*F127)</x:f>
      </x:c>
    </x:row>
    <x:row r="128">
      <x:c r="D128" t="str">
        <x:f>IF(B128="","",IFERROR(VLOOKUP(B128,Insumos!$A$2:$H$81,2,FALSE),"Código inválido"))</x:f>
      </x:c>
      <x:c r="E128" t="str">
        <x:f>IF(B128="","",IFERROR(VLOOKUP(B128,Insumos!$A$2:$H$81,4,FALSE),""))</x:f>
      </x:c>
      <x:c r="F128" s="48" t="str">
        <x:f>IF(B128="","",IFERROR(VLOOKUP(B128,Insumos!$A$2:$H$81,8,FALSE),0))</x:f>
      </x:c>
      <x:c r="H128" s="48" t="str">
        <x:f>IF(OR(A128="",B128="",C128=""),"",C128*F128)</x:f>
      </x:c>
    </x:row>
    <x:row r="129">
      <x:c r="D129" t="str">
        <x:f>IF(B129="","",IFERROR(VLOOKUP(B129,Insumos!$A$2:$H$81,2,FALSE),"Código inválido"))</x:f>
      </x:c>
      <x:c r="E129" t="str">
        <x:f>IF(B129="","",IFERROR(VLOOKUP(B129,Insumos!$A$2:$H$81,4,FALSE),""))</x:f>
      </x:c>
      <x:c r="F129" s="48" t="str">
        <x:f>IF(B129="","",IFERROR(VLOOKUP(B129,Insumos!$A$2:$H$81,8,FALSE),0))</x:f>
      </x:c>
      <x:c r="H129" s="48" t="str">
        <x:f>IF(OR(A129="",B129="",C129=""),"",C129*F129)</x:f>
      </x:c>
    </x:row>
    <x:row r="130">
      <x:c r="D130" t="str">
        <x:f>IF(B130="","",IFERROR(VLOOKUP(B130,Insumos!$A$2:$H$81,2,FALSE),"Código inválido"))</x:f>
      </x:c>
      <x:c r="E130" t="str">
        <x:f>IF(B130="","",IFERROR(VLOOKUP(B130,Insumos!$A$2:$H$81,4,FALSE),""))</x:f>
      </x:c>
      <x:c r="F130" s="48" t="str">
        <x:f>IF(B130="","",IFERROR(VLOOKUP(B130,Insumos!$A$2:$H$81,8,FALSE),0))</x:f>
      </x:c>
      <x:c r="H130" s="48" t="str">
        <x:f>IF(OR(A130="",B130="",C130=""),"",C130*F130)</x:f>
      </x:c>
    </x:row>
    <x:row r="131">
      <x:c r="D131" t="str">
        <x:f>IF(B131="","",IFERROR(VLOOKUP(B131,Insumos!$A$2:$H$81,2,FALSE),"Código inválido"))</x:f>
      </x:c>
      <x:c r="E131" t="str">
        <x:f>IF(B131="","",IFERROR(VLOOKUP(B131,Insumos!$A$2:$H$81,4,FALSE),""))</x:f>
      </x:c>
      <x:c r="F131" s="48" t="str">
        <x:f>IF(B131="","",IFERROR(VLOOKUP(B131,Insumos!$A$2:$H$81,8,FALSE),0))</x:f>
      </x:c>
      <x:c r="H131" s="48" t="str">
        <x:f>IF(OR(A131="",B131="",C131=""),"",C131*F131)</x:f>
      </x:c>
    </x:row>
    <x:row r="132">
      <x:c r="D132" t="str">
        <x:f>IF(B132="","",IFERROR(VLOOKUP(B132,Insumos!$A$2:$H$81,2,FALSE),"Código inválido"))</x:f>
      </x:c>
      <x:c r="E132" t="str">
        <x:f>IF(B132="","",IFERROR(VLOOKUP(B132,Insumos!$A$2:$H$81,4,FALSE),""))</x:f>
      </x:c>
      <x:c r="F132" s="48" t="str">
        <x:f>IF(B132="","",IFERROR(VLOOKUP(B132,Insumos!$A$2:$H$81,8,FALSE),0))</x:f>
      </x:c>
      <x:c r="H132" s="48" t="str">
        <x:f>IF(OR(A132="",B132="",C132=""),"",C132*F132)</x:f>
      </x:c>
    </x:row>
    <x:row r="133">
      <x:c r="D133" t="str">
        <x:f>IF(B133="","",IFERROR(VLOOKUP(B133,Insumos!$A$2:$H$81,2,FALSE),"Código inválido"))</x:f>
      </x:c>
      <x:c r="E133" t="str">
        <x:f>IF(B133="","",IFERROR(VLOOKUP(B133,Insumos!$A$2:$H$81,4,FALSE),""))</x:f>
      </x:c>
      <x:c r="F133" s="48" t="str">
        <x:f>IF(B133="","",IFERROR(VLOOKUP(B133,Insumos!$A$2:$H$81,8,FALSE),0))</x:f>
      </x:c>
      <x:c r="H133" s="48" t="str">
        <x:f>IF(OR(A133="",B133="",C133=""),"",C133*F133)</x:f>
      </x:c>
    </x:row>
    <x:row r="134">
      <x:c r="D134" t="str">
        <x:f>IF(B134="","",IFERROR(VLOOKUP(B134,Insumos!$A$2:$H$81,2,FALSE),"Código inválido"))</x:f>
      </x:c>
      <x:c r="E134" t="str">
        <x:f>IF(B134="","",IFERROR(VLOOKUP(B134,Insumos!$A$2:$H$81,4,FALSE),""))</x:f>
      </x:c>
      <x:c r="F134" s="48" t="str">
        <x:f>IF(B134="","",IFERROR(VLOOKUP(B134,Insumos!$A$2:$H$81,8,FALSE),0))</x:f>
      </x:c>
      <x:c r="H134" s="48" t="str">
        <x:f>IF(OR(A134="",B134="",C134=""),"",C134*F134)</x:f>
      </x:c>
    </x:row>
    <x:row r="135">
      <x:c r="D135" t="str">
        <x:f>IF(B135="","",IFERROR(VLOOKUP(B135,Insumos!$A$2:$H$81,2,FALSE),"Código inválido"))</x:f>
      </x:c>
      <x:c r="E135" t="str">
        <x:f>IF(B135="","",IFERROR(VLOOKUP(B135,Insumos!$A$2:$H$81,4,FALSE),""))</x:f>
      </x:c>
      <x:c r="F135" s="48" t="str">
        <x:f>IF(B135="","",IFERROR(VLOOKUP(B135,Insumos!$A$2:$H$81,8,FALSE),0))</x:f>
      </x:c>
      <x:c r="H135" s="48" t="str">
        <x:f>IF(OR(A135="",B135="",C135=""),"",C135*F135)</x:f>
      </x:c>
    </x:row>
    <x:row r="136">
      <x:c r="D136" t="str">
        <x:f>IF(B136="","",IFERROR(VLOOKUP(B136,Insumos!$A$2:$H$81,2,FALSE),"Código inválido"))</x:f>
      </x:c>
      <x:c r="E136" t="str">
        <x:f>IF(B136="","",IFERROR(VLOOKUP(B136,Insumos!$A$2:$H$81,4,FALSE),""))</x:f>
      </x:c>
      <x:c r="F136" s="48" t="str">
        <x:f>IF(B136="","",IFERROR(VLOOKUP(B136,Insumos!$A$2:$H$81,8,FALSE),0))</x:f>
      </x:c>
      <x:c r="H136" s="48" t="str">
        <x:f>IF(OR(A136="",B136="",C136=""),"",C136*F136)</x:f>
      </x:c>
    </x:row>
    <x:row r="137">
      <x:c r="D137" t="str">
        <x:f>IF(B137="","",IFERROR(VLOOKUP(B137,Insumos!$A$2:$H$81,2,FALSE),"Código inválido"))</x:f>
      </x:c>
      <x:c r="E137" t="str">
        <x:f>IF(B137="","",IFERROR(VLOOKUP(B137,Insumos!$A$2:$H$81,4,FALSE),""))</x:f>
      </x:c>
      <x:c r="F137" s="48" t="str">
        <x:f>IF(B137="","",IFERROR(VLOOKUP(B137,Insumos!$A$2:$H$81,8,FALSE),0))</x:f>
      </x:c>
      <x:c r="H137" s="48" t="str">
        <x:f>IF(OR(A137="",B137="",C137=""),"",C137*F137)</x:f>
      </x:c>
    </x:row>
    <x:row r="138">
      <x:c r="D138" t="str">
        <x:f>IF(B138="","",IFERROR(VLOOKUP(B138,Insumos!$A$2:$H$81,2,FALSE),"Código inválido"))</x:f>
      </x:c>
      <x:c r="E138" t="str">
        <x:f>IF(B138="","",IFERROR(VLOOKUP(B138,Insumos!$A$2:$H$81,4,FALSE),""))</x:f>
      </x:c>
      <x:c r="F138" s="48" t="str">
        <x:f>IF(B138="","",IFERROR(VLOOKUP(B138,Insumos!$A$2:$H$81,8,FALSE),0))</x:f>
      </x:c>
      <x:c r="H138" s="48" t="str">
        <x:f>IF(OR(A138="",B138="",C138=""),"",C138*F138)</x:f>
      </x:c>
    </x:row>
    <x:row r="139">
      <x:c r="D139" t="str">
        <x:f>IF(B139="","",IFERROR(VLOOKUP(B139,Insumos!$A$2:$H$81,2,FALSE),"Código inválido"))</x:f>
      </x:c>
      <x:c r="E139" t="str">
        <x:f>IF(B139="","",IFERROR(VLOOKUP(B139,Insumos!$A$2:$H$81,4,FALSE),""))</x:f>
      </x:c>
      <x:c r="F139" s="48" t="str">
        <x:f>IF(B139="","",IFERROR(VLOOKUP(B139,Insumos!$A$2:$H$81,8,FALSE),0))</x:f>
      </x:c>
      <x:c r="H139" s="48" t="str">
        <x:f>IF(OR(A139="",B139="",C139=""),"",C139*F139)</x:f>
      </x:c>
    </x:row>
    <x:row r="140">
      <x:c r="D140" t="str">
        <x:f>IF(B140="","",IFERROR(VLOOKUP(B140,Insumos!$A$2:$H$81,2,FALSE),"Código inválido"))</x:f>
      </x:c>
      <x:c r="E140" t="str">
        <x:f>IF(B140="","",IFERROR(VLOOKUP(B140,Insumos!$A$2:$H$81,4,FALSE),""))</x:f>
      </x:c>
      <x:c r="F140" s="48" t="str">
        <x:f>IF(B140="","",IFERROR(VLOOKUP(B140,Insumos!$A$2:$H$81,8,FALSE),0))</x:f>
      </x:c>
      <x:c r="H140" s="48" t="str">
        <x:f>IF(OR(A140="",B140="",C140=""),"",C140*F140)</x:f>
      </x:c>
    </x:row>
    <x:row r="141">
      <x:c r="D141" t="str">
        <x:f>IF(B141="","",IFERROR(VLOOKUP(B141,Insumos!$A$2:$H$81,2,FALSE),"Código inválido"))</x:f>
      </x:c>
      <x:c r="E141" t="str">
        <x:f>IF(B141="","",IFERROR(VLOOKUP(B141,Insumos!$A$2:$H$81,4,FALSE),""))</x:f>
      </x:c>
      <x:c r="F141" s="48" t="str">
        <x:f>IF(B141="","",IFERROR(VLOOKUP(B141,Insumos!$A$2:$H$81,8,FALSE),0))</x:f>
      </x:c>
      <x:c r="H141" s="48" t="str">
        <x:f>IF(OR(A141="",B141="",C141=""),"",C141*F141)</x:f>
      </x:c>
    </x:row>
    <x:row r="142">
      <x:c r="D142" t="str">
        <x:f>IF(B142="","",IFERROR(VLOOKUP(B142,Insumos!$A$2:$H$81,2,FALSE),"Código inválido"))</x:f>
      </x:c>
      <x:c r="E142" t="str">
        <x:f>IF(B142="","",IFERROR(VLOOKUP(B142,Insumos!$A$2:$H$81,4,FALSE),""))</x:f>
      </x:c>
      <x:c r="F142" s="48" t="str">
        <x:f>IF(B142="","",IFERROR(VLOOKUP(B142,Insumos!$A$2:$H$81,8,FALSE),0))</x:f>
      </x:c>
      <x:c r="H142" s="48" t="str">
        <x:f>IF(OR(A142="",B142="",C142=""),"",C142*F142)</x:f>
      </x:c>
    </x:row>
    <x:row r="143">
      <x:c r="D143" t="str">
        <x:f>IF(B143="","",IFERROR(VLOOKUP(B143,Insumos!$A$2:$H$81,2,FALSE),"Código inválido"))</x:f>
      </x:c>
      <x:c r="E143" t="str">
        <x:f>IF(B143="","",IFERROR(VLOOKUP(B143,Insumos!$A$2:$H$81,4,FALSE),""))</x:f>
      </x:c>
      <x:c r="F143" s="48" t="str">
        <x:f>IF(B143="","",IFERROR(VLOOKUP(B143,Insumos!$A$2:$H$81,8,FALSE),0))</x:f>
      </x:c>
      <x:c r="H143" s="48" t="str">
        <x:f>IF(OR(A143="",B143="",C143=""),"",C143*F143)</x:f>
      </x:c>
    </x:row>
    <x:row r="144">
      <x:c r="D144" t="str">
        <x:f>IF(B144="","",IFERROR(VLOOKUP(B144,Insumos!$A$2:$H$81,2,FALSE),"Código inválido"))</x:f>
      </x:c>
      <x:c r="E144" t="str">
        <x:f>IF(B144="","",IFERROR(VLOOKUP(B144,Insumos!$A$2:$H$81,4,FALSE),""))</x:f>
      </x:c>
      <x:c r="F144" s="48" t="str">
        <x:f>IF(B144="","",IFERROR(VLOOKUP(B144,Insumos!$A$2:$H$81,8,FALSE),0))</x:f>
      </x:c>
      <x:c r="H144" s="48" t="str">
        <x:f>IF(OR(A144="",B144="",C144=""),"",C144*F144)</x:f>
      </x:c>
    </x:row>
    <x:row r="145">
      <x:c r="D145" t="str">
        <x:f>IF(B145="","",IFERROR(VLOOKUP(B145,Insumos!$A$2:$H$81,2,FALSE),"Código inválido"))</x:f>
      </x:c>
      <x:c r="E145" t="str">
        <x:f>IF(B145="","",IFERROR(VLOOKUP(B145,Insumos!$A$2:$H$81,4,FALSE),""))</x:f>
      </x:c>
      <x:c r="F145" s="48" t="str">
        <x:f>IF(B145="","",IFERROR(VLOOKUP(B145,Insumos!$A$2:$H$81,8,FALSE),0))</x:f>
      </x:c>
      <x:c r="H145" s="48" t="str">
        <x:f>IF(OR(A145="",B145="",C145=""),"",C145*F145)</x:f>
      </x:c>
    </x:row>
    <x:row r="146">
      <x:c r="D146" t="str">
        <x:f>IF(B146="","",IFERROR(VLOOKUP(B146,Insumos!$A$2:$H$81,2,FALSE),"Código inválido"))</x:f>
      </x:c>
      <x:c r="E146" t="str">
        <x:f>IF(B146="","",IFERROR(VLOOKUP(B146,Insumos!$A$2:$H$81,4,FALSE),""))</x:f>
      </x:c>
      <x:c r="F146" s="48" t="str">
        <x:f>IF(B146="","",IFERROR(VLOOKUP(B146,Insumos!$A$2:$H$81,8,FALSE),0))</x:f>
      </x:c>
      <x:c r="H146" s="48" t="str">
        <x:f>IF(OR(A146="",B146="",C146=""),"",C146*F146)</x:f>
      </x:c>
    </x:row>
    <x:row r="147">
      <x:c r="D147" t="str">
        <x:f>IF(B147="","",IFERROR(VLOOKUP(B147,Insumos!$A$2:$H$81,2,FALSE),"Código inválido"))</x:f>
      </x:c>
      <x:c r="E147" t="str">
        <x:f>IF(B147="","",IFERROR(VLOOKUP(B147,Insumos!$A$2:$H$81,4,FALSE),""))</x:f>
      </x:c>
      <x:c r="F147" s="48" t="str">
        <x:f>IF(B147="","",IFERROR(VLOOKUP(B147,Insumos!$A$2:$H$81,8,FALSE),0))</x:f>
      </x:c>
      <x:c r="H147" s="48" t="str">
        <x:f>IF(OR(A147="",B147="",C147=""),"",C147*F147)</x:f>
      </x:c>
    </x:row>
    <x:row r="148">
      <x:c r="D148" t="str">
        <x:f>IF(B148="","",IFERROR(VLOOKUP(B148,Insumos!$A$2:$H$81,2,FALSE),"Código inválido"))</x:f>
      </x:c>
      <x:c r="E148" t="str">
        <x:f>IF(B148="","",IFERROR(VLOOKUP(B148,Insumos!$A$2:$H$81,4,FALSE),""))</x:f>
      </x:c>
      <x:c r="F148" s="48" t="str">
        <x:f>IF(B148="","",IFERROR(VLOOKUP(B148,Insumos!$A$2:$H$81,8,FALSE),0))</x:f>
      </x:c>
      <x:c r="H148" s="48" t="str">
        <x:f>IF(OR(A148="",B148="",C148=""),"",C148*F148)</x:f>
      </x:c>
    </x:row>
    <x:row r="149">
      <x:c r="D149" t="str">
        <x:f>IF(B149="","",IFERROR(VLOOKUP(B149,Insumos!$A$2:$H$81,2,FALSE),"Código inválido"))</x:f>
      </x:c>
      <x:c r="E149" t="str">
        <x:f>IF(B149="","",IFERROR(VLOOKUP(B149,Insumos!$A$2:$H$81,4,FALSE),""))</x:f>
      </x:c>
      <x:c r="F149" s="48" t="str">
        <x:f>IF(B149="","",IFERROR(VLOOKUP(B149,Insumos!$A$2:$H$81,8,FALSE),0))</x:f>
      </x:c>
      <x:c r="H149" s="48" t="str">
        <x:f>IF(OR(A149="",B149="",C149=""),"",C149*F149)</x:f>
      </x:c>
    </x:row>
    <x:row r="150">
      <x:c r="D150" t="str">
        <x:f>IF(B150="","",IFERROR(VLOOKUP(B150,Insumos!$A$2:$H$81,2,FALSE),"Código inválido"))</x:f>
      </x:c>
      <x:c r="E150" t="str">
        <x:f>IF(B150="","",IFERROR(VLOOKUP(B150,Insumos!$A$2:$H$81,4,FALSE),""))</x:f>
      </x:c>
      <x:c r="F150" s="48" t="str">
        <x:f>IF(B150="","",IFERROR(VLOOKUP(B150,Insumos!$A$2:$H$81,8,FALSE),0))</x:f>
      </x:c>
      <x:c r="H150" s="48" t="str">
        <x:f>IF(OR(A150="",B150="",C150=""),"",C150*F150)</x:f>
      </x:c>
    </x:row>
    <x:row r="151">
      <x:c r="D151" t="str">
        <x:f>IF(B151="","",IFERROR(VLOOKUP(B151,Insumos!$A$2:$H$81,2,FALSE),"Código inválido"))</x:f>
      </x:c>
      <x:c r="E151" t="str">
        <x:f>IF(B151="","",IFERROR(VLOOKUP(B151,Insumos!$A$2:$H$81,4,FALSE),""))</x:f>
      </x:c>
      <x:c r="F151" s="48" t="str">
        <x:f>IF(B151="","",IFERROR(VLOOKUP(B151,Insumos!$A$2:$H$81,8,FALSE),0))</x:f>
      </x:c>
      <x:c r="H151" s="48" t="str">
        <x:f>IF(OR(A151="",B151="",C151=""),"",C151*F151)</x:f>
      </x:c>
    </x:row>
    <x:row r="152">
      <x:c r="D152" t="str">
        <x:f>IF(B152="","",IFERROR(VLOOKUP(B152,Insumos!$A$2:$H$81,2,FALSE),"Código inválido"))</x:f>
      </x:c>
      <x:c r="E152" t="str">
        <x:f>IF(B152="","",IFERROR(VLOOKUP(B152,Insumos!$A$2:$H$81,4,FALSE),""))</x:f>
      </x:c>
      <x:c r="F152" s="48" t="str">
        <x:f>IF(B152="","",IFERROR(VLOOKUP(B152,Insumos!$A$2:$H$81,8,FALSE),0))</x:f>
      </x:c>
      <x:c r="H152" s="48" t="str">
        <x:f>IF(OR(A152="",B152="",C152=""),"",C152*F152)</x:f>
      </x:c>
    </x:row>
    <x:row r="153">
      <x:c r="D153" t="str">
        <x:f>IF(B153="","",IFERROR(VLOOKUP(B153,Insumos!$A$2:$H$81,2,FALSE),"Código inválido"))</x:f>
      </x:c>
      <x:c r="E153" t="str">
        <x:f>IF(B153="","",IFERROR(VLOOKUP(B153,Insumos!$A$2:$H$81,4,FALSE),""))</x:f>
      </x:c>
      <x:c r="F153" s="48" t="str">
        <x:f>IF(B153="","",IFERROR(VLOOKUP(B153,Insumos!$A$2:$H$81,8,FALSE),0))</x:f>
      </x:c>
      <x:c r="H153" s="48" t="str">
        <x:f>IF(OR(A153="",B153="",C153=""),"",C153*F153)</x:f>
      </x:c>
    </x:row>
    <x:row r="154">
      <x:c r="D154" t="str">
        <x:f>IF(B154="","",IFERROR(VLOOKUP(B154,Insumos!$A$2:$H$81,2,FALSE),"Código inválido"))</x:f>
      </x:c>
      <x:c r="E154" t="str">
        <x:f>IF(B154="","",IFERROR(VLOOKUP(B154,Insumos!$A$2:$H$81,4,FALSE),""))</x:f>
      </x:c>
      <x:c r="F154" s="48" t="str">
        <x:f>IF(B154="","",IFERROR(VLOOKUP(B154,Insumos!$A$2:$H$81,8,FALSE),0))</x:f>
      </x:c>
      <x:c r="H154" s="48" t="str">
        <x:f>IF(OR(A154="",B154="",C154=""),"",C154*F154)</x:f>
      </x:c>
    </x:row>
    <x:row r="155">
      <x:c r="D155" t="str">
        <x:f>IF(B155="","",IFERROR(VLOOKUP(B155,Insumos!$A$2:$H$81,2,FALSE),"Código inválido"))</x:f>
      </x:c>
      <x:c r="E155" t="str">
        <x:f>IF(B155="","",IFERROR(VLOOKUP(B155,Insumos!$A$2:$H$81,4,FALSE),""))</x:f>
      </x:c>
      <x:c r="F155" s="48" t="str">
        <x:f>IF(B155="","",IFERROR(VLOOKUP(B155,Insumos!$A$2:$H$81,8,FALSE),0))</x:f>
      </x:c>
      <x:c r="H155" s="48" t="str">
        <x:f>IF(OR(A155="",B155="",C155=""),"",C155*F155)</x:f>
      </x:c>
    </x:row>
    <x:row r="156">
      <x:c r="D156" t="str">
        <x:f>IF(B156="","",IFERROR(VLOOKUP(B156,Insumos!$A$2:$H$81,2,FALSE),"Código inválido"))</x:f>
      </x:c>
      <x:c r="E156" t="str">
        <x:f>IF(B156="","",IFERROR(VLOOKUP(B156,Insumos!$A$2:$H$81,4,FALSE),""))</x:f>
      </x:c>
      <x:c r="F156" s="48" t="str">
        <x:f>IF(B156="","",IFERROR(VLOOKUP(B156,Insumos!$A$2:$H$81,8,FALSE),0))</x:f>
      </x:c>
      <x:c r="H156" s="48" t="str">
        <x:f>IF(OR(A156="",B156="",C156=""),"",C156*F156)</x:f>
      </x:c>
    </x:row>
    <x:row r="157">
      <x:c r="D157" t="str">
        <x:f>IF(B157="","",IFERROR(VLOOKUP(B157,Insumos!$A$2:$H$81,2,FALSE),"Código inválido"))</x:f>
      </x:c>
      <x:c r="E157" t="str">
        <x:f>IF(B157="","",IFERROR(VLOOKUP(B157,Insumos!$A$2:$H$81,4,FALSE),""))</x:f>
      </x:c>
      <x:c r="F157" s="48" t="str">
        <x:f>IF(B157="","",IFERROR(VLOOKUP(B157,Insumos!$A$2:$H$81,8,FALSE),0))</x:f>
      </x:c>
      <x:c r="H157" s="48" t="str">
        <x:f>IF(OR(A157="",B157="",C157=""),"",C157*F157)</x:f>
      </x:c>
    </x:row>
    <x:row r="158">
      <x:c r="D158" t="str">
        <x:f>IF(B158="","",IFERROR(VLOOKUP(B158,Insumos!$A$2:$H$81,2,FALSE),"Código inválido"))</x:f>
      </x:c>
      <x:c r="E158" t="str">
        <x:f>IF(B158="","",IFERROR(VLOOKUP(B158,Insumos!$A$2:$H$81,4,FALSE),""))</x:f>
      </x:c>
      <x:c r="F158" s="48" t="str">
        <x:f>IF(B158="","",IFERROR(VLOOKUP(B158,Insumos!$A$2:$H$81,8,FALSE),0))</x:f>
      </x:c>
      <x:c r="H158" s="48" t="str">
        <x:f>IF(OR(A158="",B158="",C158=""),"",C158*F158)</x:f>
      </x:c>
    </x:row>
    <x:row r="159">
      <x:c r="D159" t="str">
        <x:f>IF(B159="","",IFERROR(VLOOKUP(B159,Insumos!$A$2:$H$81,2,FALSE),"Código inválido"))</x:f>
      </x:c>
      <x:c r="E159" t="str">
        <x:f>IF(B159="","",IFERROR(VLOOKUP(B159,Insumos!$A$2:$H$81,4,FALSE),""))</x:f>
      </x:c>
      <x:c r="F159" s="48" t="str">
        <x:f>IF(B159="","",IFERROR(VLOOKUP(B159,Insumos!$A$2:$H$81,8,FALSE),0))</x:f>
      </x:c>
      <x:c r="H159" s="48" t="str">
        <x:f>IF(OR(A159="",B159="",C159=""),"",C159*F159)</x:f>
      </x:c>
    </x:row>
    <x:row r="160">
      <x:c r="D160" t="str">
        <x:f>IF(B160="","",IFERROR(VLOOKUP(B160,Insumos!$A$2:$H$81,2,FALSE),"Código inválido"))</x:f>
      </x:c>
      <x:c r="E160" t="str">
        <x:f>IF(B160="","",IFERROR(VLOOKUP(B160,Insumos!$A$2:$H$81,4,FALSE),""))</x:f>
      </x:c>
      <x:c r="F160" s="48" t="str">
        <x:f>IF(B160="","",IFERROR(VLOOKUP(B160,Insumos!$A$2:$H$81,8,FALSE),0))</x:f>
      </x:c>
      <x:c r="H160" s="48" t="str">
        <x:f>IF(OR(A160="",B160="",C160=""),"",C160*F160)</x:f>
      </x:c>
    </x:row>
    <x:row r="161">
      <x:c r="D161" t="str">
        <x:f>IF(B161="","",IFERROR(VLOOKUP(B161,Insumos!$A$2:$H$81,2,FALSE),"Código inválido"))</x:f>
      </x:c>
      <x:c r="E161" t="str">
        <x:f>IF(B161="","",IFERROR(VLOOKUP(B161,Insumos!$A$2:$H$81,4,FALSE),""))</x:f>
      </x:c>
      <x:c r="F161" s="48" t="str">
        <x:f>IF(B161="","",IFERROR(VLOOKUP(B161,Insumos!$A$2:$H$81,8,FALSE),0))</x:f>
      </x:c>
      <x:c r="H161" s="48" t="str">
        <x:f>IF(OR(A161="",B161="",C161=""),"",C161*F161)</x:f>
      </x:c>
    </x:row>
    <x:row r="162">
      <x:c r="D162" t="str">
        <x:f>IF(B162="","",IFERROR(VLOOKUP(B162,Insumos!$A$2:$H$81,2,FALSE),"Código inválido"))</x:f>
      </x:c>
      <x:c r="E162" t="str">
        <x:f>IF(B162="","",IFERROR(VLOOKUP(B162,Insumos!$A$2:$H$81,4,FALSE),""))</x:f>
      </x:c>
      <x:c r="F162" s="48" t="str">
        <x:f>IF(B162="","",IFERROR(VLOOKUP(B162,Insumos!$A$2:$H$81,8,FALSE),0))</x:f>
      </x:c>
      <x:c r="H162" s="48" t="str">
        <x:f>IF(OR(A162="",B162="",C162=""),"",C162*F162)</x:f>
      </x:c>
    </x:row>
    <x:row r="163">
      <x:c r="D163" t="str">
        <x:f>IF(B163="","",IFERROR(VLOOKUP(B163,Insumos!$A$2:$H$81,2,FALSE),"Código inválido"))</x:f>
      </x:c>
      <x:c r="E163" t="str">
        <x:f>IF(B163="","",IFERROR(VLOOKUP(B163,Insumos!$A$2:$H$81,4,FALSE),""))</x:f>
      </x:c>
      <x:c r="F163" s="48" t="str">
        <x:f>IF(B163="","",IFERROR(VLOOKUP(B163,Insumos!$A$2:$H$81,8,FALSE),0))</x:f>
      </x:c>
      <x:c r="H163" s="48" t="str">
        <x:f>IF(OR(A163="",B163="",C163=""),"",C163*F163)</x:f>
      </x:c>
    </x:row>
    <x:row r="164">
      <x:c r="D164" t="str">
        <x:f>IF(B164="","",IFERROR(VLOOKUP(B164,Insumos!$A$2:$H$81,2,FALSE),"Código inválido"))</x:f>
      </x:c>
      <x:c r="E164" t="str">
        <x:f>IF(B164="","",IFERROR(VLOOKUP(B164,Insumos!$A$2:$H$81,4,FALSE),""))</x:f>
      </x:c>
      <x:c r="F164" s="48" t="str">
        <x:f>IF(B164="","",IFERROR(VLOOKUP(B164,Insumos!$A$2:$H$81,8,FALSE),0))</x:f>
      </x:c>
      <x:c r="H164" s="48" t="str">
        <x:f>IF(OR(A164="",B164="",C164=""),"",C164*F164)</x:f>
      </x:c>
    </x:row>
    <x:row r="165">
      <x:c r="D165" t="str">
        <x:f>IF(B165="","",IFERROR(VLOOKUP(B165,Insumos!$A$2:$H$81,2,FALSE),"Código inválido"))</x:f>
      </x:c>
      <x:c r="E165" t="str">
        <x:f>IF(B165="","",IFERROR(VLOOKUP(B165,Insumos!$A$2:$H$81,4,FALSE),""))</x:f>
      </x:c>
      <x:c r="F165" s="48" t="str">
        <x:f>IF(B165="","",IFERROR(VLOOKUP(B165,Insumos!$A$2:$H$81,8,FALSE),0))</x:f>
      </x:c>
      <x:c r="H165" s="48" t="str">
        <x:f>IF(OR(A165="",B165="",C165=""),"",C165*F165)</x:f>
      </x:c>
    </x:row>
    <x:row r="166">
      <x:c r="D166" t="str">
        <x:f>IF(B166="","",IFERROR(VLOOKUP(B166,Insumos!$A$2:$H$81,2,FALSE),"Código inválido"))</x:f>
      </x:c>
      <x:c r="E166" t="str">
        <x:f>IF(B166="","",IFERROR(VLOOKUP(B166,Insumos!$A$2:$H$81,4,FALSE),""))</x:f>
      </x:c>
      <x:c r="F166" s="48" t="str">
        <x:f>IF(B166="","",IFERROR(VLOOKUP(B166,Insumos!$A$2:$H$81,8,FALSE),0))</x:f>
      </x:c>
      <x:c r="H166" s="48" t="str">
        <x:f>IF(OR(A166="",B166="",C166=""),"",C166*F166)</x:f>
      </x:c>
    </x:row>
    <x:row r="167">
      <x:c r="D167" t="str">
        <x:f>IF(B167="","",IFERROR(VLOOKUP(B167,Insumos!$A$2:$H$81,2,FALSE),"Código inválido"))</x:f>
      </x:c>
      <x:c r="E167" t="str">
        <x:f>IF(B167="","",IFERROR(VLOOKUP(B167,Insumos!$A$2:$H$81,4,FALSE),""))</x:f>
      </x:c>
      <x:c r="F167" s="48" t="str">
        <x:f>IF(B167="","",IFERROR(VLOOKUP(B167,Insumos!$A$2:$H$81,8,FALSE),0))</x:f>
      </x:c>
      <x:c r="H167" s="48" t="str">
        <x:f>IF(OR(A167="",B167="",C167=""),"",C167*F167)</x:f>
      </x:c>
    </x:row>
    <x:row r="168">
      <x:c r="D168" t="str">
        <x:f>IF(B168="","",IFERROR(VLOOKUP(B168,Insumos!$A$2:$H$81,2,FALSE),"Código inválido"))</x:f>
      </x:c>
      <x:c r="E168" t="str">
        <x:f>IF(B168="","",IFERROR(VLOOKUP(B168,Insumos!$A$2:$H$81,4,FALSE),""))</x:f>
      </x:c>
      <x:c r="F168" s="48" t="str">
        <x:f>IF(B168="","",IFERROR(VLOOKUP(B168,Insumos!$A$2:$H$81,8,FALSE),0))</x:f>
      </x:c>
      <x:c r="H168" s="48" t="str">
        <x:f>IF(OR(A168="",B168="",C168=""),"",C168*F168)</x:f>
      </x:c>
    </x:row>
    <x:row r="169">
      <x:c r="D169" t="str">
        <x:f>IF(B169="","",IFERROR(VLOOKUP(B169,Insumos!$A$2:$H$81,2,FALSE),"Código inválido"))</x:f>
      </x:c>
      <x:c r="E169" t="str">
        <x:f>IF(B169="","",IFERROR(VLOOKUP(B169,Insumos!$A$2:$H$81,4,FALSE),""))</x:f>
      </x:c>
      <x:c r="F169" s="48" t="str">
        <x:f>IF(B169="","",IFERROR(VLOOKUP(B169,Insumos!$A$2:$H$81,8,FALSE),0))</x:f>
      </x:c>
      <x:c r="H169" s="48" t="str">
        <x:f>IF(OR(A169="",B169="",C169=""),"",C169*F169)</x:f>
      </x:c>
    </x:row>
    <x:row r="170">
      <x:c r="D170" t="str">
        <x:f>IF(B170="","",IFERROR(VLOOKUP(B170,Insumos!$A$2:$H$81,2,FALSE),"Código inválido"))</x:f>
      </x:c>
      <x:c r="E170" t="str">
        <x:f>IF(B170="","",IFERROR(VLOOKUP(B170,Insumos!$A$2:$H$81,4,FALSE),""))</x:f>
      </x:c>
      <x:c r="F170" s="48" t="str">
        <x:f>IF(B170="","",IFERROR(VLOOKUP(B170,Insumos!$A$2:$H$81,8,FALSE),0))</x:f>
      </x:c>
      <x:c r="H170" s="48" t="str">
        <x:f>IF(OR(A170="",B170="",C170=""),"",C170*F170)</x:f>
      </x:c>
    </x:row>
    <x:row r="171">
      <x:c r="D171" t="str">
        <x:f>IF(B171="","",IFERROR(VLOOKUP(B171,Insumos!$A$2:$H$81,2,FALSE),"Código inválido"))</x:f>
      </x:c>
      <x:c r="E171" t="str">
        <x:f>IF(B171="","",IFERROR(VLOOKUP(B171,Insumos!$A$2:$H$81,4,FALSE),""))</x:f>
      </x:c>
      <x:c r="F171" s="48" t="str">
        <x:f>IF(B171="","",IFERROR(VLOOKUP(B171,Insumos!$A$2:$H$81,8,FALSE),0))</x:f>
      </x:c>
      <x:c r="H171" s="48" t="str">
        <x:f>IF(OR(A171="",B171="",C171=""),"",C171*F171)</x:f>
      </x:c>
    </x:row>
    <x:row r="172">
      <x:c r="D172" t="str">
        <x:f>IF(B172="","",IFERROR(VLOOKUP(B172,Insumos!$A$2:$H$81,2,FALSE),"Código inválido"))</x:f>
      </x:c>
      <x:c r="E172" t="str">
        <x:f>IF(B172="","",IFERROR(VLOOKUP(B172,Insumos!$A$2:$H$81,4,FALSE),""))</x:f>
      </x:c>
      <x:c r="F172" s="48" t="str">
        <x:f>IF(B172="","",IFERROR(VLOOKUP(B172,Insumos!$A$2:$H$81,8,FALSE),0))</x:f>
      </x:c>
      <x:c r="H172" s="48" t="str">
        <x:f>IF(OR(A172="",B172="",C172=""),"",C172*F172)</x:f>
      </x:c>
    </x:row>
    <x:row r="173">
      <x:c r="D173" t="str">
        <x:f>IF(B173="","",IFERROR(VLOOKUP(B173,Insumos!$A$2:$H$81,2,FALSE),"Código inválido"))</x:f>
      </x:c>
      <x:c r="E173" t="str">
        <x:f>IF(B173="","",IFERROR(VLOOKUP(B173,Insumos!$A$2:$H$81,4,FALSE),""))</x:f>
      </x:c>
      <x:c r="F173" s="48" t="str">
        <x:f>IF(B173="","",IFERROR(VLOOKUP(B173,Insumos!$A$2:$H$81,8,FALSE),0))</x:f>
      </x:c>
      <x:c r="H173" s="48" t="str">
        <x:f>IF(OR(A173="",B173="",C173=""),"",C173*F173)</x:f>
      </x:c>
    </x:row>
    <x:row r="174">
      <x:c r="D174" t="str">
        <x:f>IF(B174="","",IFERROR(VLOOKUP(B174,Insumos!$A$2:$H$81,2,FALSE),"Código inválido"))</x:f>
      </x:c>
      <x:c r="E174" t="str">
        <x:f>IF(B174="","",IFERROR(VLOOKUP(B174,Insumos!$A$2:$H$81,4,FALSE),""))</x:f>
      </x:c>
      <x:c r="F174" s="48" t="str">
        <x:f>IF(B174="","",IFERROR(VLOOKUP(B174,Insumos!$A$2:$H$81,8,FALSE),0))</x:f>
      </x:c>
      <x:c r="H174" s="48" t="str">
        <x:f>IF(OR(A174="",B174="",C174=""),"",C174*F174)</x:f>
      </x:c>
    </x:row>
    <x:row r="175">
      <x:c r="D175" t="str">
        <x:f>IF(B175="","",IFERROR(VLOOKUP(B175,Insumos!$A$2:$H$81,2,FALSE),"Código inválido"))</x:f>
      </x:c>
      <x:c r="E175" t="str">
        <x:f>IF(B175="","",IFERROR(VLOOKUP(B175,Insumos!$A$2:$H$81,4,FALSE),""))</x:f>
      </x:c>
      <x:c r="F175" s="48" t="str">
        <x:f>IF(B175="","",IFERROR(VLOOKUP(B175,Insumos!$A$2:$H$81,8,FALSE),0))</x:f>
      </x:c>
      <x:c r="H175" s="48" t="str">
        <x:f>IF(OR(A175="",B175="",C175=""),"",C175*F175)</x:f>
      </x:c>
    </x:row>
    <x:row r="176">
      <x:c r="D176" t="str">
        <x:f>IF(B176="","",IFERROR(VLOOKUP(B176,Insumos!$A$2:$H$81,2,FALSE),"Código inválido"))</x:f>
      </x:c>
      <x:c r="E176" t="str">
        <x:f>IF(B176="","",IFERROR(VLOOKUP(B176,Insumos!$A$2:$H$81,4,FALSE),""))</x:f>
      </x:c>
      <x:c r="F176" s="48" t="str">
        <x:f>IF(B176="","",IFERROR(VLOOKUP(B176,Insumos!$A$2:$H$81,8,FALSE),0))</x:f>
      </x:c>
      <x:c r="H176" s="48" t="str">
        <x:f>IF(OR(A176="",B176="",C176=""),"",C176*F176)</x:f>
      </x:c>
    </x:row>
    <x:row r="177">
      <x:c r="D177" t="str">
        <x:f>IF(B177="","",IFERROR(VLOOKUP(B177,Insumos!$A$2:$H$81,2,FALSE),"Código inválido"))</x:f>
      </x:c>
      <x:c r="E177" t="str">
        <x:f>IF(B177="","",IFERROR(VLOOKUP(B177,Insumos!$A$2:$H$81,4,FALSE),""))</x:f>
      </x:c>
      <x:c r="F177" s="48" t="str">
        <x:f>IF(B177="","",IFERROR(VLOOKUP(B177,Insumos!$A$2:$H$81,8,FALSE),0))</x:f>
      </x:c>
      <x:c r="H177" s="48" t="str">
        <x:f>IF(OR(A177="",B177="",C177=""),"",C177*F177)</x:f>
      </x:c>
    </x:row>
    <x:row r="178">
      <x:c r="D178" t="str">
        <x:f>IF(B178="","",IFERROR(VLOOKUP(B178,Insumos!$A$2:$H$81,2,FALSE),"Código inválido"))</x:f>
      </x:c>
      <x:c r="E178" t="str">
        <x:f>IF(B178="","",IFERROR(VLOOKUP(B178,Insumos!$A$2:$H$81,4,FALSE),""))</x:f>
      </x:c>
      <x:c r="F178" s="48" t="str">
        <x:f>IF(B178="","",IFERROR(VLOOKUP(B178,Insumos!$A$2:$H$81,8,FALSE),0))</x:f>
      </x:c>
      <x:c r="H178" s="48" t="str">
        <x:f>IF(OR(A178="",B178="",C178=""),"",C178*F178)</x:f>
      </x:c>
    </x:row>
    <x:row r="179">
      <x:c r="D179" t="str">
        <x:f>IF(B179="","",IFERROR(VLOOKUP(B179,Insumos!$A$2:$H$81,2,FALSE),"Código inválido"))</x:f>
      </x:c>
      <x:c r="E179" t="str">
        <x:f>IF(B179="","",IFERROR(VLOOKUP(B179,Insumos!$A$2:$H$81,4,FALSE),""))</x:f>
      </x:c>
      <x:c r="F179" s="48" t="str">
        <x:f>IF(B179="","",IFERROR(VLOOKUP(B179,Insumos!$A$2:$H$81,8,FALSE),0))</x:f>
      </x:c>
      <x:c r="H179" s="48" t="str">
        <x:f>IF(OR(A179="",B179="",C179=""),"",C179*F179)</x:f>
      </x:c>
    </x:row>
    <x:row r="180">
      <x:c r="D180" t="str">
        <x:f>IF(B180="","",IFERROR(VLOOKUP(B180,Insumos!$A$2:$H$81,2,FALSE),"Código inválido"))</x:f>
      </x:c>
      <x:c r="E180" t="str">
        <x:f>IF(B180="","",IFERROR(VLOOKUP(B180,Insumos!$A$2:$H$81,4,FALSE),""))</x:f>
      </x:c>
      <x:c r="F180" s="48" t="str">
        <x:f>IF(B180="","",IFERROR(VLOOKUP(B180,Insumos!$A$2:$H$81,8,FALSE),0))</x:f>
      </x:c>
      <x:c r="H180" s="48" t="str">
        <x:f>IF(OR(A180="",B180="",C180=""),"",C180*F180)</x:f>
      </x:c>
    </x:row>
    <x:row r="181">
      <x:c r="D181" t="str">
        <x:f>IF(B181="","",IFERROR(VLOOKUP(B181,Insumos!$A$2:$H$81,2,FALSE),"Código inválido"))</x:f>
      </x:c>
      <x:c r="E181" t="str">
        <x:f>IF(B181="","",IFERROR(VLOOKUP(B181,Insumos!$A$2:$H$81,4,FALSE),""))</x:f>
      </x:c>
      <x:c r="F181" s="48" t="str">
        <x:f>IF(B181="","",IFERROR(VLOOKUP(B181,Insumos!$A$2:$H$81,8,FALSE),0))</x:f>
      </x:c>
      <x:c r="H181" s="48" t="str">
        <x:f>IF(OR(A181="",B181="",C181=""),"",C181*F181)</x:f>
      </x:c>
    </x:row>
    <x:row r="182">
      <x:c r="D182" t="str">
        <x:f>IF(B182="","",IFERROR(VLOOKUP(B182,Insumos!$A$2:$H$81,2,FALSE),"Código inválido"))</x:f>
      </x:c>
      <x:c r="E182" t="str">
        <x:f>IF(B182="","",IFERROR(VLOOKUP(B182,Insumos!$A$2:$H$81,4,FALSE),""))</x:f>
      </x:c>
      <x:c r="F182" s="48" t="str">
        <x:f>IF(B182="","",IFERROR(VLOOKUP(B182,Insumos!$A$2:$H$81,8,FALSE),0))</x:f>
      </x:c>
      <x:c r="H182" s="48" t="str">
        <x:f>IF(OR(A182="",B182="",C182=""),"",C182*F182)</x:f>
      </x:c>
    </x:row>
    <x:row r="183">
      <x:c r="D183" t="str">
        <x:f>IF(B183="","",IFERROR(VLOOKUP(B183,Insumos!$A$2:$H$81,2,FALSE),"Código inválido"))</x:f>
      </x:c>
      <x:c r="E183" t="str">
        <x:f>IF(B183="","",IFERROR(VLOOKUP(B183,Insumos!$A$2:$H$81,4,FALSE),""))</x:f>
      </x:c>
      <x:c r="F183" s="48" t="str">
        <x:f>IF(B183="","",IFERROR(VLOOKUP(B183,Insumos!$A$2:$H$81,8,FALSE),0))</x:f>
      </x:c>
      <x:c r="H183" s="48" t="str">
        <x:f>IF(OR(A183="",B183="",C183=""),"",C183*F183)</x:f>
      </x:c>
    </x:row>
    <x:row r="184">
      <x:c r="D184" t="str">
        <x:f>IF(B184="","",IFERROR(VLOOKUP(B184,Insumos!$A$2:$H$81,2,FALSE),"Código inválido"))</x:f>
      </x:c>
      <x:c r="E184" t="str">
        <x:f>IF(B184="","",IFERROR(VLOOKUP(B184,Insumos!$A$2:$H$81,4,FALSE),""))</x:f>
      </x:c>
      <x:c r="F184" s="48" t="str">
        <x:f>IF(B184="","",IFERROR(VLOOKUP(B184,Insumos!$A$2:$H$81,8,FALSE),0))</x:f>
      </x:c>
      <x:c r="H184" s="48" t="str">
        <x:f>IF(OR(A184="",B184="",C184=""),"",C184*F184)</x:f>
      </x:c>
    </x:row>
    <x:row r="185">
      <x:c r="D185" t="str">
        <x:f>IF(B185="","",IFERROR(VLOOKUP(B185,Insumos!$A$2:$H$81,2,FALSE),"Código inválido"))</x:f>
      </x:c>
      <x:c r="E185" t="str">
        <x:f>IF(B185="","",IFERROR(VLOOKUP(B185,Insumos!$A$2:$H$81,4,FALSE),""))</x:f>
      </x:c>
      <x:c r="F185" s="48" t="str">
        <x:f>IF(B185="","",IFERROR(VLOOKUP(B185,Insumos!$A$2:$H$81,8,FALSE),0))</x:f>
      </x:c>
      <x:c r="H185" s="48" t="str">
        <x:f>IF(OR(A185="",B185="",C185=""),"",C185*F185)</x:f>
      </x:c>
    </x:row>
    <x:row r="186">
      <x:c r="D186" t="str">
        <x:f>IF(B186="","",IFERROR(VLOOKUP(B186,Insumos!$A$2:$H$81,2,FALSE),"Código inválido"))</x:f>
      </x:c>
      <x:c r="E186" t="str">
        <x:f>IF(B186="","",IFERROR(VLOOKUP(B186,Insumos!$A$2:$H$81,4,FALSE),""))</x:f>
      </x:c>
      <x:c r="F186" s="48" t="str">
        <x:f>IF(B186="","",IFERROR(VLOOKUP(B186,Insumos!$A$2:$H$81,8,FALSE),0))</x:f>
      </x:c>
      <x:c r="H186" s="48" t="str">
        <x:f>IF(OR(A186="",B186="",C186=""),"",C186*F186)</x:f>
      </x:c>
    </x:row>
    <x:row r="187">
      <x:c r="D187" t="str">
        <x:f>IF(B187="","",IFERROR(VLOOKUP(B187,Insumos!$A$2:$H$81,2,FALSE),"Código inválido"))</x:f>
      </x:c>
      <x:c r="E187" t="str">
        <x:f>IF(B187="","",IFERROR(VLOOKUP(B187,Insumos!$A$2:$H$81,4,FALSE),""))</x:f>
      </x:c>
      <x:c r="F187" s="48" t="str">
        <x:f>IF(B187="","",IFERROR(VLOOKUP(B187,Insumos!$A$2:$H$81,8,FALSE),0))</x:f>
      </x:c>
      <x:c r="H187" s="48" t="str">
        <x:f>IF(OR(A187="",B187="",C187=""),"",C187*F187)</x:f>
      </x:c>
    </x:row>
    <x:row r="188">
      <x:c r="D188" t="str">
        <x:f>IF(B188="","",IFERROR(VLOOKUP(B188,Insumos!$A$2:$H$81,2,FALSE),"Código inválido"))</x:f>
      </x:c>
      <x:c r="E188" t="str">
        <x:f>IF(B188="","",IFERROR(VLOOKUP(B188,Insumos!$A$2:$H$81,4,FALSE),""))</x:f>
      </x:c>
      <x:c r="F188" s="48" t="str">
        <x:f>IF(B188="","",IFERROR(VLOOKUP(B188,Insumos!$A$2:$H$81,8,FALSE),0))</x:f>
      </x:c>
      <x:c r="H188" s="48" t="str">
        <x:f>IF(OR(A188="",B188="",C188=""),"",C188*F188)</x:f>
      </x:c>
    </x:row>
    <x:row r="189">
      <x:c r="D189" t="str">
        <x:f>IF(B189="","",IFERROR(VLOOKUP(B189,Insumos!$A$2:$H$81,2,FALSE),"Código inválido"))</x:f>
      </x:c>
      <x:c r="E189" t="str">
        <x:f>IF(B189="","",IFERROR(VLOOKUP(B189,Insumos!$A$2:$H$81,4,FALSE),""))</x:f>
      </x:c>
      <x:c r="F189" s="48" t="str">
        <x:f>IF(B189="","",IFERROR(VLOOKUP(B189,Insumos!$A$2:$H$81,8,FALSE),0))</x:f>
      </x:c>
      <x:c r="H189" s="48" t="str">
        <x:f>IF(OR(A189="",B189="",C189=""),"",C189*F189)</x:f>
      </x:c>
    </x:row>
    <x:row r="190">
      <x:c r="D190" t="str">
        <x:f>IF(B190="","",IFERROR(VLOOKUP(B190,Insumos!$A$2:$H$81,2,FALSE),"Código inválido"))</x:f>
      </x:c>
      <x:c r="E190" t="str">
        <x:f>IF(B190="","",IFERROR(VLOOKUP(B190,Insumos!$A$2:$H$81,4,FALSE),""))</x:f>
      </x:c>
      <x:c r="F190" s="48" t="str">
        <x:f>IF(B190="","",IFERROR(VLOOKUP(B190,Insumos!$A$2:$H$81,8,FALSE),0))</x:f>
      </x:c>
      <x:c r="H190" s="48" t="str">
        <x:f>IF(OR(A190="",B190="",C190=""),"",C190*F190)</x:f>
      </x:c>
    </x:row>
    <x:row r="191">
      <x:c r="D191" t="str">
        <x:f>IF(B191="","",IFERROR(VLOOKUP(B191,Insumos!$A$2:$H$81,2,FALSE),"Código inválido"))</x:f>
      </x:c>
      <x:c r="E191" t="str">
        <x:f>IF(B191="","",IFERROR(VLOOKUP(B191,Insumos!$A$2:$H$81,4,FALSE),""))</x:f>
      </x:c>
      <x:c r="F191" s="48" t="str">
        <x:f>IF(B191="","",IFERROR(VLOOKUP(B191,Insumos!$A$2:$H$81,8,FALSE),0))</x:f>
      </x:c>
      <x:c r="H191" s="48" t="str">
        <x:f>IF(OR(A191="",B191="",C191=""),"",C191*F191)</x:f>
      </x:c>
    </x:row>
    <x:row r="192">
      <x:c r="D192" t="str">
        <x:f>IF(B192="","",IFERROR(VLOOKUP(B192,Insumos!$A$2:$H$81,2,FALSE),"Código inválido"))</x:f>
      </x:c>
      <x:c r="E192" t="str">
        <x:f>IF(B192="","",IFERROR(VLOOKUP(B192,Insumos!$A$2:$H$81,4,FALSE),""))</x:f>
      </x:c>
      <x:c r="F192" s="48" t="str">
        <x:f>IF(B192="","",IFERROR(VLOOKUP(B192,Insumos!$A$2:$H$81,8,FALSE),0))</x:f>
      </x:c>
      <x:c r="H192" s="48" t="str">
        <x:f>IF(OR(A192="",B192="",C192=""),"",C192*F192)</x:f>
      </x:c>
    </x:row>
    <x:row r="193">
      <x:c r="D193" t="str">
        <x:f>IF(B193="","",IFERROR(VLOOKUP(B193,Insumos!$A$2:$H$81,2,FALSE),"Código inválido"))</x:f>
      </x:c>
      <x:c r="E193" t="str">
        <x:f>IF(B193="","",IFERROR(VLOOKUP(B193,Insumos!$A$2:$H$81,4,FALSE),""))</x:f>
      </x:c>
      <x:c r="F193" s="48" t="str">
        <x:f>IF(B193="","",IFERROR(VLOOKUP(B193,Insumos!$A$2:$H$81,8,FALSE),0))</x:f>
      </x:c>
      <x:c r="H193" s="48" t="str">
        <x:f>IF(OR(A193="",B193="",C193=""),"",C193*F193)</x:f>
      </x:c>
    </x:row>
    <x:row r="194">
      <x:c r="D194" t="str">
        <x:f>IF(B194="","",IFERROR(VLOOKUP(B194,Insumos!$A$2:$H$81,2,FALSE),"Código inválido"))</x:f>
      </x:c>
      <x:c r="E194" t="str">
        <x:f>IF(B194="","",IFERROR(VLOOKUP(B194,Insumos!$A$2:$H$81,4,FALSE),""))</x:f>
      </x:c>
      <x:c r="F194" s="48" t="str">
        <x:f>IF(B194="","",IFERROR(VLOOKUP(B194,Insumos!$A$2:$H$81,8,FALSE),0))</x:f>
      </x:c>
      <x:c r="H194" s="48" t="str">
        <x:f>IF(OR(A194="",B194="",C194=""),"",C194*F194)</x:f>
      </x:c>
    </x:row>
    <x:row r="195">
      <x:c r="D195" t="str">
        <x:f>IF(B195="","",IFERROR(VLOOKUP(B195,Insumos!$A$2:$H$81,2,FALSE),"Código inválido"))</x:f>
      </x:c>
      <x:c r="E195" t="str">
        <x:f>IF(B195="","",IFERROR(VLOOKUP(B195,Insumos!$A$2:$H$81,4,FALSE),""))</x:f>
      </x:c>
      <x:c r="F195" s="48" t="str">
        <x:f>IF(B195="","",IFERROR(VLOOKUP(B195,Insumos!$A$2:$H$81,8,FALSE),0))</x:f>
      </x:c>
      <x:c r="H195" s="48" t="str">
        <x:f>IF(OR(A195="",B195="",C195=""),"",C195*F195)</x:f>
      </x:c>
    </x:row>
    <x:row r="196">
      <x:c r="D196" t="str">
        <x:f>IF(B196="","",IFERROR(VLOOKUP(B196,Insumos!$A$2:$H$81,2,FALSE),"Código inválido"))</x:f>
      </x:c>
      <x:c r="E196" t="str">
        <x:f>IF(B196="","",IFERROR(VLOOKUP(B196,Insumos!$A$2:$H$81,4,FALSE),""))</x:f>
      </x:c>
      <x:c r="F196" s="48" t="str">
        <x:f>IF(B196="","",IFERROR(VLOOKUP(B196,Insumos!$A$2:$H$81,8,FALSE),0))</x:f>
      </x:c>
      <x:c r="H196" s="48" t="str">
        <x:f>IF(OR(A196="",B196="",C196=""),"",C196*F196)</x:f>
      </x:c>
    </x:row>
    <x:row r="197">
      <x:c r="D197" t="str">
        <x:f>IF(B197="","",IFERROR(VLOOKUP(B197,Insumos!$A$2:$H$81,2,FALSE),"Código inválido"))</x:f>
      </x:c>
      <x:c r="E197" t="str">
        <x:f>IF(B197="","",IFERROR(VLOOKUP(B197,Insumos!$A$2:$H$81,4,FALSE),""))</x:f>
      </x:c>
      <x:c r="F197" s="48" t="str">
        <x:f>IF(B197="","",IFERROR(VLOOKUP(B197,Insumos!$A$2:$H$81,8,FALSE),0))</x:f>
      </x:c>
      <x:c r="H197" s="48" t="str">
        <x:f>IF(OR(A197="",B197="",C197=""),"",C197*F197)</x:f>
      </x:c>
    </x:row>
    <x:row r="198">
      <x:c r="D198" t="str">
        <x:f>IF(B198="","",IFERROR(VLOOKUP(B198,Insumos!$A$2:$H$81,2,FALSE),"Código inválido"))</x:f>
      </x:c>
      <x:c r="E198" t="str">
        <x:f>IF(B198="","",IFERROR(VLOOKUP(B198,Insumos!$A$2:$H$81,4,FALSE),""))</x:f>
      </x:c>
      <x:c r="F198" s="48" t="str">
        <x:f>IF(B198="","",IFERROR(VLOOKUP(B198,Insumos!$A$2:$H$81,8,FALSE),0))</x:f>
      </x:c>
      <x:c r="H198" s="48" t="str">
        <x:f>IF(OR(A198="",B198="",C198=""),"",C198*F198)</x:f>
      </x:c>
    </x:row>
    <x:row r="199">
      <x:c r="D199" t="str">
        <x:f>IF(B199="","",IFERROR(VLOOKUP(B199,Insumos!$A$2:$H$81,2,FALSE),"Código inválido"))</x:f>
      </x:c>
      <x:c r="E199" t="str">
        <x:f>IF(B199="","",IFERROR(VLOOKUP(B199,Insumos!$A$2:$H$81,4,FALSE),""))</x:f>
      </x:c>
      <x:c r="F199" s="48" t="str">
        <x:f>IF(B199="","",IFERROR(VLOOKUP(B199,Insumos!$A$2:$H$81,8,FALSE),0))</x:f>
      </x:c>
      <x:c r="H199" s="48" t="str">
        <x:f>IF(OR(A199="",B199="",C199=""),"",C199*F199)</x:f>
      </x:c>
    </x:row>
    <x:row r="200">
      <x:c r="D200" t="str">
        <x:f>IF(B200="","",IFERROR(VLOOKUP(B200,Insumos!$A$2:$H$81,2,FALSE),"Código inválido"))</x:f>
      </x:c>
      <x:c r="E200" t="str">
        <x:f>IF(B200="","",IFERROR(VLOOKUP(B200,Insumos!$A$2:$H$81,4,FALSE),""))</x:f>
      </x:c>
      <x:c r="F200" s="48" t="str">
        <x:f>IF(B200="","",IFERROR(VLOOKUP(B200,Insumos!$A$2:$H$81,8,FALSE),0))</x:f>
      </x:c>
      <x:c r="H200" s="48" t="str">
        <x:f>IF(OR(A200="",B200="",C200=""),"",C200*F200)</x:f>
      </x:c>
    </x:row>
    <x:row r="201">
      <x:c r="D201" t="str">
        <x:f>IF(B201="","",IFERROR(VLOOKUP(B201,Insumos!$A$2:$H$81,2,FALSE),"Código inválido"))</x:f>
      </x:c>
      <x:c r="E201" t="str">
        <x:f>IF(B201="","",IFERROR(VLOOKUP(B201,Insumos!$A$2:$H$81,4,FALSE),""))</x:f>
      </x:c>
      <x:c r="F201" s="48" t="str">
        <x:f>IF(B201="","",IFERROR(VLOOKUP(B201,Insumos!$A$2:$H$81,8,FALSE),0))</x:f>
      </x:c>
      <x:c r="H201" s="48" t="str">
        <x:f>IF(OR(A201="",B201="",C201=""),"",C201*F201)</x:f>
      </x:c>
    </x:row>
  </x:sheetData>
  <x:pageMargins left="0.7" right="0.7" top="0.75" bottom="0.75" header="0.3" footer="0.3"/>
  <x:tableParts count="1">
    <x:tablePart xmlns:r="http://schemas.openxmlformats.org/officeDocument/2006/relationships" r:id="Ra1b90ed1e63d4d6b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24" hidden="0" customWidth="1"/>
    <x:col min="3" max="3" width="19" hidden="0" customWidth="1"/>
    <x:col min="4" max="4" width="18" hidden="0" customWidth="1"/>
    <x:col min="5" max="5" width="19" hidden="0" customWidth="1"/>
    <x:col min="6" max="6" width="16" hidden="0" customWidth="1"/>
    <x:col min="7" max="7" width="19" hidden="0" customWidth="1"/>
    <x:col min="8" max="8" width="25" hidden="0" customWidth="1"/>
  </x:cols>
  <x:sheetData>
    <x:row r="1" ht="36" customHeight="1">
      <x:c r="A1" s="43" t="str">
        <x:v>Código</x:v>
      </x:c>
      <x:c r="B1" s="43" t="str">
        <x:v>Insumo</x:v>
      </x:c>
      <x:c r="C1" s="43" t="str">
        <x:v>Categoría</x:v>
      </x:c>
      <x:c r="D1" s="43" t="str">
        <x:v>Unidad compra</x:v>
      </x:c>
      <x:c r="E1" s="43" t="str">
        <x:v>Precio compra S/</x:v>
      </x:c>
      <x:c r="F1" s="43" t="str">
        <x:v>Incluye IGV</x:v>
      </x:c>
      <x:c r="G1" s="43" t="str">
        <x:v>Cantidad comprada</x:v>
      </x:c>
      <x:c r="H1" s="43" t="str">
        <x:v>Costo unitario efectivo</x:v>
      </x:c>
    </x:row>
    <x:row r="2">
      <x:c r="A2" t="str">
        <x:v>I01</x:v>
      </x:c>
      <x:c r="B2" t="str">
        <x:v>Pollo</x:v>
      </x:c>
      <x:c r="C2" t="str">
        <x:v>Proteínas</x:v>
      </x:c>
      <x:c r="D2" t="str">
        <x:v>kg</x:v>
      </x:c>
      <x:c r="E2" s="48" t="n">
        <x:v>13.5</x:v>
      </x:c>
      <x:c r="F2" t="str">
        <x:v>Sí</x:v>
      </x:c>
      <x:c r="G2" t="n">
        <x:v>1</x:v>
      </x:c>
      <x:c r="H2" s="48" t="n">
        <x:f>IF(OR(E2="",G2="",G2=0),"",E2/G2/IF(AND(F2="Sí",'Configuración'!$B$3="Sí"),1+'Configuración'!$B$2,1))</x:f>
        <x:v>13.5</x:v>
      </x:c>
    </x:row>
    <x:row r="3">
      <x:c r="A3" t="str">
        <x:v>I02</x:v>
      </x:c>
      <x:c r="B3" t="str">
        <x:v>Papa</x:v>
      </x:c>
      <x:c r="C3" t="str">
        <x:v>Verduras</x:v>
      </x:c>
      <x:c r="D3" t="str">
        <x:v>kg</x:v>
      </x:c>
      <x:c r="E3" s="48" t="n">
        <x:v>4</x:v>
      </x:c>
      <x:c r="F3" t="str">
        <x:v>Sí</x:v>
      </x:c>
      <x:c r="G3" t="n">
        <x:v>1</x:v>
      </x:c>
      <x:c r="H3" s="48" t="n">
        <x:f>IF(OR(E3="",G3="",G3=0),"",E3/G3/IF(AND(F3="Sí",'Configuración'!$B$3="Sí"),1+'Configuración'!$B$2,1))</x:f>
        <x:v>4</x:v>
      </x:c>
    </x:row>
    <x:row r="4">
      <x:c r="A4" t="str">
        <x:v>I03</x:v>
      </x:c>
      <x:c r="B4" t="str">
        <x:v>Arroz</x:v>
      </x:c>
      <x:c r="C4" t="str">
        <x:v>Abarrotes</x:v>
      </x:c>
      <x:c r="D4" t="str">
        <x:v>kg</x:v>
      </x:c>
      <x:c r="E4" s="48" t="n">
        <x:v>5</x:v>
      </x:c>
      <x:c r="F4" t="str">
        <x:v>Sí</x:v>
      </x:c>
      <x:c r="G4" t="n">
        <x:v>1</x:v>
      </x:c>
      <x:c r="H4" s="48" t="n">
        <x:f>IF(OR(E4="",G4="",G4=0),"",E4/G4/IF(AND(F4="Sí",'Configuración'!$B$3="Sí"),1+'Configuración'!$B$2,1))</x:f>
        <x:v>5</x:v>
      </x:c>
    </x:row>
    <x:row r="5">
      <x:c r="A5" t="str">
        <x:v>I04</x:v>
      </x:c>
      <x:c r="B5" t="str">
        <x:v>Aceite</x:v>
      </x:c>
      <x:c r="C5" t="str">
        <x:v>Abarrotes</x:v>
      </x:c>
      <x:c r="D5" t="str">
        <x:v>litro</x:v>
      </x:c>
      <x:c r="E5" s="48" t="n">
        <x:v>10</x:v>
      </x:c>
      <x:c r="F5" t="str">
        <x:v>Sí</x:v>
      </x:c>
      <x:c r="G5" t="n">
        <x:v>1</x:v>
      </x:c>
      <x:c r="H5" s="48" t="n">
        <x:f>IF(OR(E5="",G5="",G5=0),"",E5/G5/IF(AND(F5="Sí",'Configuración'!$B$3="Sí"),1+'Configuración'!$B$2,1))</x:f>
        <x:v>10</x:v>
      </x:c>
    </x:row>
    <x:row r="6">
      <x:c r="A6" t="str">
        <x:v>I05</x:v>
      </x:c>
      <x:c r="B6" t="str">
        <x:v>Pescado</x:v>
      </x:c>
      <x:c r="C6" t="str">
        <x:v>Proteínas</x:v>
      </x:c>
      <x:c r="D6" t="str">
        <x:v>kg</x:v>
      </x:c>
      <x:c r="E6" s="48" t="n">
        <x:v>32</x:v>
      </x:c>
      <x:c r="F6" t="str">
        <x:v>Sí</x:v>
      </x:c>
      <x:c r="G6" t="n">
        <x:v>1</x:v>
      </x:c>
      <x:c r="H6" s="48" t="n">
        <x:f>IF(OR(E6="",G6="",G6=0),"",E6/G6/IF(AND(F6="Sí",'Configuración'!$B$3="Sí"),1+'Configuración'!$B$2,1))</x:f>
        <x:v>32</x:v>
      </x:c>
    </x:row>
    <x:row r="7">
      <x:c r="A7" t="str">
        <x:v>I06</x:v>
      </x:c>
      <x:c r="B7" t="str">
        <x:v>Limón</x:v>
      </x:c>
      <x:c r="C7" t="str">
        <x:v>Verduras</x:v>
      </x:c>
      <x:c r="D7" t="str">
        <x:v>kg</x:v>
      </x:c>
      <x:c r="E7" s="48" t="n">
        <x:v>7</x:v>
      </x:c>
      <x:c r="F7" t="str">
        <x:v>Sí</x:v>
      </x:c>
      <x:c r="G7" t="n">
        <x:v>1</x:v>
      </x:c>
      <x:c r="H7" s="48" t="n">
        <x:f>IF(OR(E7="",G7="",G7=0),"",E7/G7/IF(AND(F7="Sí",'Configuración'!$B$3="Sí"),1+'Configuración'!$B$2,1))</x:f>
        <x:v>7</x:v>
      </x:c>
    </x:row>
    <x:row r="8">
      <x:c r="A8" t="str">
        <x:v>I07</x:v>
      </x:c>
      <x:c r="B8" t="str">
        <x:v>Cebolla</x:v>
      </x:c>
      <x:c r="C8" t="str">
        <x:v>Verduras</x:v>
      </x:c>
      <x:c r="D8" t="str">
        <x:v>kg</x:v>
      </x:c>
      <x:c r="E8" s="48" t="n">
        <x:v>4</x:v>
      </x:c>
      <x:c r="F8" t="str">
        <x:v>Sí</x:v>
      </x:c>
      <x:c r="G8" t="n">
        <x:v>1</x:v>
      </x:c>
      <x:c r="H8" s="48" t="n">
        <x:f>IF(OR(E8="",G8="",G8=0),"",E8/G8/IF(AND(F8="Sí",'Configuración'!$B$3="Sí"),1+'Configuración'!$B$2,1))</x:f>
        <x:v>4</x:v>
      </x:c>
    </x:row>
    <x:row r="9">
      <x:c r="A9" t="str">
        <x:v>I08</x:v>
      </x:c>
      <x:c r="B9" t="str">
        <x:v>Camote</x:v>
      </x:c>
      <x:c r="C9" t="str">
        <x:v>Verduras</x:v>
      </x:c>
      <x:c r="D9" t="str">
        <x:v>kg</x:v>
      </x:c>
      <x:c r="E9" s="48" t="n">
        <x:v>4.5</x:v>
      </x:c>
      <x:c r="F9" t="str">
        <x:v>Sí</x:v>
      </x:c>
      <x:c r="G9" t="n">
        <x:v>1</x:v>
      </x:c>
      <x:c r="H9" s="48" t="n">
        <x:f>IF(OR(E9="",G9="",G9=0),"",E9/G9/IF(AND(F9="Sí",'Configuración'!$B$3="Sí"),1+'Configuración'!$B$2,1))</x:f>
        <x:v>4.5</x:v>
      </x:c>
    </x:row>
    <x:row r="10">
      <x:c r="A10" t="str">
        <x:v>I09</x:v>
      </x:c>
      <x:c r="B10" t="str">
        <x:v>Carne de res</x:v>
      </x:c>
      <x:c r="C10" t="str">
        <x:v>Proteínas</x:v>
      </x:c>
      <x:c r="D10" t="str">
        <x:v>kg</x:v>
      </x:c>
      <x:c r="E10" s="48" t="n">
        <x:v>26</x:v>
      </x:c>
      <x:c r="F10" t="str">
        <x:v>Sí</x:v>
      </x:c>
      <x:c r="G10" t="n">
        <x:v>1</x:v>
      </x:c>
      <x:c r="H10" s="48" t="n">
        <x:f>IF(OR(E10="",G10="",G10=0),"",E10/G10/IF(AND(F10="Sí",'Configuración'!$B$3="Sí"),1+'Configuración'!$B$2,1))</x:f>
        <x:v>26</x:v>
      </x:c>
    </x:row>
    <x:row r="11">
      <x:c r="A11" t="str">
        <x:v>I10</x:v>
      </x:c>
      <x:c r="B11" t="str">
        <x:v>Pan</x:v>
      </x:c>
      <x:c r="C11" t="str">
        <x:v>Panadería</x:v>
      </x:c>
      <x:c r="D11" t="str">
        <x:v>unidad</x:v>
      </x:c>
      <x:c r="E11" s="48" t="n">
        <x:v>1.8</x:v>
      </x:c>
      <x:c r="F11" t="str">
        <x:v>Sí</x:v>
      </x:c>
      <x:c r="G11" t="n">
        <x:v>1</x:v>
      </x:c>
      <x:c r="H11" s="48" t="n">
        <x:f>IF(OR(E11="",G11="",G11=0),"",E11/G11/IF(AND(F11="Sí",'Configuración'!$B$3="Sí"),1+'Configuración'!$B$2,1))</x:f>
        <x:v>1.8</x:v>
      </x:c>
    </x:row>
    <x:row r="12">
      <x:c r="A12" t="str">
        <x:v>I11</x:v>
      </x:c>
      <x:c r="B12" t="str">
        <x:v>Queso</x:v>
      </x:c>
      <x:c r="C12" t="str">
        <x:v>Lácteos</x:v>
      </x:c>
      <x:c r="D12" t="str">
        <x:v>kg</x:v>
      </x:c>
      <x:c r="E12" s="48" t="n">
        <x:v>29</x:v>
      </x:c>
      <x:c r="F12" t="str">
        <x:v>Sí</x:v>
      </x:c>
      <x:c r="G12" t="n">
        <x:v>1</x:v>
      </x:c>
      <x:c r="H12" s="48" t="n">
        <x:f>IF(OR(E12="",G12="",G12=0),"",E12/G12/IF(AND(F12="Sí",'Configuración'!$B$3="Sí"),1+'Configuración'!$B$2,1))</x:f>
        <x:v>29</x:v>
      </x:c>
    </x:row>
    <x:row r="13">
      <x:c r="A13" t="str">
        <x:v>I12</x:v>
      </x:c>
      <x:c r="B13" t="str">
        <x:v>Lechuga</x:v>
      </x:c>
      <x:c r="C13" t="str">
        <x:v>Verduras</x:v>
      </x:c>
      <x:c r="D13" t="str">
        <x:v>kg</x:v>
      </x:c>
      <x:c r="E13" s="48" t="n">
        <x:v>8</x:v>
      </x:c>
      <x:c r="F13" t="str">
        <x:v>Sí</x:v>
      </x:c>
      <x:c r="G13" t="n">
        <x:v>1</x:v>
      </x:c>
      <x:c r="H13" s="48" t="n">
        <x:f>IF(OR(E13="",G13="",G13=0),"",E13/G13/IF(AND(F13="Sí",'Configuración'!$B$3="Sí"),1+'Configuración'!$B$2,1))</x:f>
        <x:v>8</x:v>
      </x:c>
    </x:row>
    <x:row r="14">
      <x:c r="A14" t="str">
        <x:v>I13</x:v>
      </x:c>
      <x:c r="B14" t="str">
        <x:v>Fideos</x:v>
      </x:c>
      <x:c r="C14" t="str">
        <x:v>Abarrotes</x:v>
      </x:c>
      <x:c r="D14" t="str">
        <x:v>kg</x:v>
      </x:c>
      <x:c r="E14" s="48" t="n">
        <x:v>7</x:v>
      </x:c>
      <x:c r="F14" t="str">
        <x:v>Sí</x:v>
      </x:c>
      <x:c r="G14" t="n">
        <x:v>1</x:v>
      </x:c>
      <x:c r="H14" s="48" t="n">
        <x:f>IF(OR(E14="",G14="",G14=0),"",E14/G14/IF(AND(F14="Sí",'Configuración'!$B$3="Sí"),1+'Configuración'!$B$2,1))</x:f>
        <x:v>7</x:v>
      </x:c>
    </x:row>
    <x:row r="15">
      <x:c r="A15" t="str">
        <x:v>I14</x:v>
      </x:c>
      <x:c r="B15" t="str">
        <x:v>Sillao</x:v>
      </x:c>
      <x:c r="C15" t="str">
        <x:v>Salsas</x:v>
      </x:c>
      <x:c r="D15" t="str">
        <x:v>litro</x:v>
      </x:c>
      <x:c r="E15" s="48" t="n">
        <x:v>13</x:v>
      </x:c>
      <x:c r="F15" t="str">
        <x:v>Sí</x:v>
      </x:c>
      <x:c r="G15" t="n">
        <x:v>1</x:v>
      </x:c>
      <x:c r="H15" s="48" t="n">
        <x:f>IF(OR(E15="",G15="",G15=0),"",E15/G15/IF(AND(F15="Sí",'Configuración'!$B$3="Sí"),1+'Configuración'!$B$2,1))</x:f>
        <x:v>13</x:v>
      </x:c>
    </x:row>
    <x:row r="16">
      <x:c r="A16" t="str">
        <x:v>I15</x:v>
      </x:c>
      <x:c r="B16" t="str">
        <x:v>Huevo</x:v>
      </x:c>
      <x:c r="C16" t="str">
        <x:v>Proteínas</x:v>
      </x:c>
      <x:c r="D16" t="str">
        <x:v>unidad</x:v>
      </x:c>
      <x:c r="E16" s="48" t="n">
        <x:v>0.85</x:v>
      </x:c>
      <x:c r="F16" t="str">
        <x:v>Sí</x:v>
      </x:c>
      <x:c r="G16" t="n">
        <x:v>1</x:v>
      </x:c>
      <x:c r="H16" s="48" t="n">
        <x:f>IF(OR(E16="",G16="",G16=0),"",E16/G16/IF(AND(F16="Sí",'Configuración'!$B$3="Sí"),1+'Configuración'!$B$2,1))</x:f>
        <x:v>0.85</x:v>
      </x:c>
    </x:row>
    <x:row r="17">
      <x:c r="A17" t="str">
        <x:v>I16</x:v>
      </x:c>
      <x:c r="B17" t="str">
        <x:v>Harina</x:v>
      </x:c>
      <x:c r="C17" t="str">
        <x:v>Abarrotes</x:v>
      </x:c>
      <x:c r="D17" t="str">
        <x:v>kg</x:v>
      </x:c>
      <x:c r="E17" s="48" t="n">
        <x:v>4.5</x:v>
      </x:c>
      <x:c r="F17" t="str">
        <x:v>Sí</x:v>
      </x:c>
      <x:c r="G17" t="n">
        <x:v>1</x:v>
      </x:c>
      <x:c r="H17" s="48" t="n">
        <x:f>IF(OR(E17="",G17="",G17=0),"",E17/G17/IF(AND(F17="Sí",'Configuración'!$B$3="Sí"),1+'Configuración'!$B$2,1))</x:f>
        <x:v>4.5</x:v>
      </x:c>
    </x:row>
    <x:row r="18">
      <x:c r="A18" t="str">
        <x:v>I17</x:v>
      </x:c>
      <x:c r="B18" t="str">
        <x:v>Leche</x:v>
      </x:c>
      <x:c r="C18" t="str">
        <x:v>Lácteos</x:v>
      </x:c>
      <x:c r="D18" t="str">
        <x:v>litro</x:v>
      </x:c>
      <x:c r="E18" s="48" t="n">
        <x:v>5.5</x:v>
      </x:c>
      <x:c r="F18" t="str">
        <x:v>Sí</x:v>
      </x:c>
      <x:c r="G18" t="n">
        <x:v>1</x:v>
      </x:c>
      <x:c r="H18" s="48" t="n">
        <x:f>IF(OR(E18="",G18="",G18=0),"",E18/G18/IF(AND(F18="Sí",'Configuración'!$B$3="Sí"),1+'Configuración'!$B$2,1))</x:f>
        <x:v>5.5</x:v>
      </x:c>
    </x:row>
    <x:row r="19">
      <x:c r="A19" t="str">
        <x:v>I18</x:v>
      </x:c>
      <x:c r="B19" t="str">
        <x:v>Azúcar</x:v>
      </x:c>
      <x:c r="C19" t="str">
        <x:v>Abarrotes</x:v>
      </x:c>
      <x:c r="D19" t="str">
        <x:v>kg</x:v>
      </x:c>
      <x:c r="E19" s="48" t="n">
        <x:v>4</x:v>
      </x:c>
      <x:c r="F19" t="str">
        <x:v>Sí</x:v>
      </x:c>
      <x:c r="G19" t="n">
        <x:v>1</x:v>
      </x:c>
      <x:c r="H19" s="48" t="n">
        <x:f>IF(OR(E19="",G19="",G19=0),"",E19/G19/IF(AND(F19="Sí",'Configuración'!$B$3="Sí"),1+'Configuración'!$B$2,1))</x:f>
        <x:v>4</x:v>
      </x:c>
    </x:row>
    <x:row r="20">
      <x:c r="A20" t="str">
        <x:v>I19</x:v>
      </x:c>
      <x:c r="B20" t="str">
        <x:v>Café</x:v>
      </x:c>
      <x:c r="C20" t="str">
        <x:v>Bebidas</x:v>
      </x:c>
      <x:c r="D20" t="str">
        <x:v>kg</x:v>
      </x:c>
      <x:c r="E20" s="48" t="n">
        <x:v>65</x:v>
      </x:c>
      <x:c r="F20" t="str">
        <x:v>Sí</x:v>
      </x:c>
      <x:c r="G20" t="n">
        <x:v>1</x:v>
      </x:c>
      <x:c r="H20" s="48" t="n">
        <x:f>IF(OR(E20="",G20="",G20=0),"",E20/G20/IF(AND(F20="Sí",'Configuración'!$B$3="Sí"),1+'Configuración'!$B$2,1))</x:f>
        <x:v>65</x:v>
      </x:c>
    </x:row>
    <x:row r="21">
      <x:c r="A21" t="str">
        <x:v>I20</x:v>
      </x:c>
      <x:c r="B21" t="str">
        <x:v>Tomate</x:v>
      </x:c>
      <x:c r="C21" t="str">
        <x:v>Verduras</x:v>
      </x:c>
      <x:c r="D21" t="str">
        <x:v>kg</x:v>
      </x:c>
      <x:c r="E21" s="48" t="n">
        <x:v>5.5</x:v>
      </x:c>
      <x:c r="F21" t="str">
        <x:v>Sí</x:v>
      </x:c>
      <x:c r="G21" t="n">
        <x:v>1</x:v>
      </x:c>
      <x:c r="H21" s="48" t="n">
        <x:f>IF(OR(E21="",G21="",G21=0),"",E21/G21/IF(AND(F21="Sí",'Configuración'!$B$3="Sí"),1+'Configuración'!$B$2,1))</x:f>
        <x:v>5.5</x:v>
      </x:c>
    </x:row>
    <x:row r="22">
      <x:c r="A22" t="str">
        <x:v>I21</x:v>
      </x:c>
      <x:c r="B22" t="str">
        <x:v>Tortilla</x:v>
      </x:c>
      <x:c r="C22" t="str">
        <x:v>Panadería</x:v>
      </x:c>
      <x:c r="D22" t="str">
        <x:v>unidad</x:v>
      </x:c>
      <x:c r="E22" s="48" t="n">
        <x:v>1.2</x:v>
      </x:c>
      <x:c r="F22" t="str">
        <x:v>Sí</x:v>
      </x:c>
      <x:c r="G22" t="n">
        <x:v>1</x:v>
      </x:c>
      <x:c r="H22" s="48" t="n">
        <x:f>IF(OR(E22="",G22="",G22=0),"",E22/G22/IF(AND(F22="Sí",'Configuración'!$B$3="Sí"),1+'Configuración'!$B$2,1))</x:f>
        <x:v>1.2</x:v>
      </x:c>
    </x:row>
    <x:row r="23">
      <x:c r="A23" t="str">
        <x:v>I22</x:v>
      </x:c>
      <x:c r="B23" t="str">
        <x:v>Pollo deshuesado</x:v>
      </x:c>
      <x:c r="C23" t="str">
        <x:v>Proteínas</x:v>
      </x:c>
      <x:c r="D23" t="str">
        <x:v>kg</x:v>
      </x:c>
      <x:c r="E23" s="48" t="n">
        <x:v>18</x:v>
      </x:c>
      <x:c r="F23" t="str">
        <x:v>Sí</x:v>
      </x:c>
      <x:c r="G23" t="n">
        <x:v>1</x:v>
      </x:c>
      <x:c r="H23" s="48" t="n">
        <x:f>IF(OR(E23="",G23="",G23=0),"",E23/G23/IF(AND(F23="Sí",'Configuración'!$B$3="Sí"),1+'Configuración'!$B$2,1))</x:f>
        <x:v>18</x:v>
      </x:c>
    </x:row>
    <x:row r="24">
      <x:c r="A24" t="str">
        <x:v>I23</x:v>
      </x:c>
      <x:c r="B24" t="str">
        <x:v>Envase</x:v>
      </x:c>
      <x:c r="C24" t="str">
        <x:v>Empaques</x:v>
      </x:c>
      <x:c r="D24" t="str">
        <x:v>unidad</x:v>
      </x:c>
      <x:c r="E24" s="48" t="n">
        <x:v>0.85</x:v>
      </x:c>
      <x:c r="F24" t="str">
        <x:v>Sí</x:v>
      </x:c>
      <x:c r="G24" t="n">
        <x:v>1</x:v>
      </x:c>
      <x:c r="H24" s="48" t="n">
        <x:f>IF(OR(E24="",G24="",G24=0),"",E24/G24/IF(AND(F24="Sí",'Configuración'!$B$3="Sí"),1+'Configuración'!$B$2,1))</x:f>
        <x:v>0.85</x:v>
      </x:c>
    </x:row>
    <x:row r="25">
      <x:c r="A25" t="str">
        <x:v>I24</x:v>
      </x:c>
      <x:c r="B25" t="str">
        <x:v>Condimentos</x:v>
      </x:c>
      <x:c r="C25" t="str">
        <x:v>Salsas</x:v>
      </x:c>
      <x:c r="D25" t="str">
        <x:v>kg</x:v>
      </x:c>
      <x:c r="E25" s="48" t="n">
        <x:v>28</x:v>
      </x:c>
      <x:c r="F25" t="str">
        <x:v>Sí</x:v>
      </x:c>
      <x:c r="G25" t="n">
        <x:v>1</x:v>
      </x:c>
      <x:c r="H25" s="48" t="n">
        <x:f>IF(OR(E25="",G25="",G25=0),"",E25/G25/IF(AND(F25="Sí",'Configuración'!$B$3="Sí"),1+'Configuración'!$B$2,1))</x:f>
        <x:v>28</x:v>
      </x:c>
    </x:row>
    <x:row r="26">
      <x:c r="E26" s="48"/>
      <x:c r="H26" s="48" t="str">
        <x:f>IF(OR(E26="",G26="",G26=0),"",E26/G26/IF(AND(F26="Sí",'Configuración'!$B$3="Sí"),1+'Configuración'!$B$2,1))</x:f>
      </x:c>
    </x:row>
    <x:row r="27">
      <x:c r="E27" s="48"/>
      <x:c r="H27" s="48" t="str">
        <x:f>IF(OR(E27="",G27="",G27=0),"",E27/G27/IF(AND(F27="Sí",'Configuración'!$B$3="Sí"),1+'Configuración'!$B$2,1))</x:f>
      </x:c>
    </x:row>
    <x:row r="28">
      <x:c r="E28" s="48"/>
      <x:c r="H28" s="48" t="str">
        <x:f>IF(OR(E28="",G28="",G28=0),"",E28/G28/IF(AND(F28="Sí",'Configuración'!$B$3="Sí"),1+'Configuración'!$B$2,1))</x:f>
      </x:c>
    </x:row>
    <x:row r="29">
      <x:c r="E29" s="48"/>
      <x:c r="H29" s="48" t="str">
        <x:f>IF(OR(E29="",G29="",G29=0),"",E29/G29/IF(AND(F29="Sí",'Configuración'!$B$3="Sí"),1+'Configuración'!$B$2,1))</x:f>
      </x:c>
    </x:row>
    <x:row r="30">
      <x:c r="E30" s="48"/>
      <x:c r="H30" s="48" t="str">
        <x:f>IF(OR(E30="",G30="",G30=0),"",E30/G30/IF(AND(F30="Sí",'Configuración'!$B$3="Sí"),1+'Configuración'!$B$2,1))</x:f>
      </x:c>
    </x:row>
    <x:row r="31">
      <x:c r="E31" s="48"/>
      <x:c r="H31" s="48" t="str">
        <x:f>IF(OR(E31="",G31="",G31=0),"",E31/G31/IF(AND(F31="Sí",'Configuración'!$B$3="Sí"),1+'Configuración'!$B$2,1))</x:f>
      </x:c>
    </x:row>
    <x:row r="32">
      <x:c r="E32" s="48"/>
      <x:c r="H32" s="48" t="str">
        <x:f>IF(OR(E32="",G32="",G32=0),"",E32/G32/IF(AND(F32="Sí",'Configuración'!$B$3="Sí"),1+'Configuración'!$B$2,1))</x:f>
      </x:c>
    </x:row>
    <x:row r="33">
      <x:c r="E33" s="48"/>
      <x:c r="H33" s="48" t="str">
        <x:f>IF(OR(E33="",G33="",G33=0),"",E33/G33/IF(AND(F33="Sí",'Configuración'!$B$3="Sí"),1+'Configuración'!$B$2,1))</x:f>
      </x:c>
    </x:row>
    <x:row r="34">
      <x:c r="E34" s="48"/>
      <x:c r="H34" s="48" t="str">
        <x:f>IF(OR(E34="",G34="",G34=0),"",E34/G34/IF(AND(F34="Sí",'Configuración'!$B$3="Sí"),1+'Configuración'!$B$2,1))</x:f>
      </x:c>
    </x:row>
    <x:row r="35">
      <x:c r="E35" s="48"/>
      <x:c r="H35" s="48" t="str">
        <x:f>IF(OR(E35="",G35="",G35=0),"",E35/G35/IF(AND(F35="Sí",'Configuración'!$B$3="Sí"),1+'Configuración'!$B$2,1))</x:f>
      </x:c>
    </x:row>
    <x:row r="36">
      <x:c r="E36" s="48"/>
      <x:c r="H36" s="48" t="str">
        <x:f>IF(OR(E36="",G36="",G36=0),"",E36/G36/IF(AND(F36="Sí",'Configuración'!$B$3="Sí"),1+'Configuración'!$B$2,1))</x:f>
      </x:c>
    </x:row>
    <x:row r="37">
      <x:c r="E37" s="48"/>
      <x:c r="H37" s="48" t="str">
        <x:f>IF(OR(E37="",G37="",G37=0),"",E37/G37/IF(AND(F37="Sí",'Configuración'!$B$3="Sí"),1+'Configuración'!$B$2,1))</x:f>
      </x:c>
    </x:row>
    <x:row r="38">
      <x:c r="E38" s="48"/>
      <x:c r="H38" s="48" t="str">
        <x:f>IF(OR(E38="",G38="",G38=0),"",E38/G38/IF(AND(F38="Sí",'Configuración'!$B$3="Sí"),1+'Configuración'!$B$2,1))</x:f>
      </x:c>
    </x:row>
    <x:row r="39">
      <x:c r="E39" s="48"/>
      <x:c r="H39" s="48" t="str">
        <x:f>IF(OR(E39="",G39="",G39=0),"",E39/G39/IF(AND(F39="Sí",'Configuración'!$B$3="Sí"),1+'Configuración'!$B$2,1))</x:f>
      </x:c>
    </x:row>
    <x:row r="40">
      <x:c r="E40" s="48"/>
      <x:c r="H40" s="48" t="str">
        <x:f>IF(OR(E40="",G40="",G40=0),"",E40/G40/IF(AND(F40="Sí",'Configuración'!$B$3="Sí"),1+'Configuración'!$B$2,1))</x:f>
      </x:c>
    </x:row>
    <x:row r="41">
      <x:c r="E41" s="48"/>
      <x:c r="H41" s="48" t="str">
        <x:f>IF(OR(E41="",G41="",G41=0),"",E41/G41/IF(AND(F41="Sí",'Configuración'!$B$3="Sí"),1+'Configuración'!$B$2,1))</x:f>
      </x:c>
    </x:row>
    <x:row r="42">
      <x:c r="E42" s="48"/>
      <x:c r="H42" s="48" t="str">
        <x:f>IF(OR(E42="",G42="",G42=0),"",E42/G42/IF(AND(F42="Sí",'Configuración'!$B$3="Sí"),1+'Configuración'!$B$2,1))</x:f>
      </x:c>
    </x:row>
    <x:row r="43">
      <x:c r="E43" s="48"/>
      <x:c r="H43" s="48" t="str">
        <x:f>IF(OR(E43="",G43="",G43=0),"",E43/G43/IF(AND(F43="Sí",'Configuración'!$B$3="Sí"),1+'Configuración'!$B$2,1))</x:f>
      </x:c>
    </x:row>
    <x:row r="44">
      <x:c r="E44" s="48"/>
      <x:c r="H44" s="48" t="str">
        <x:f>IF(OR(E44="",G44="",G44=0),"",E44/G44/IF(AND(F44="Sí",'Configuración'!$B$3="Sí"),1+'Configuración'!$B$2,1))</x:f>
      </x:c>
    </x:row>
    <x:row r="45">
      <x:c r="E45" s="48"/>
      <x:c r="H45" s="48" t="str">
        <x:f>IF(OR(E45="",G45="",G45=0),"",E45/G45/IF(AND(F45="Sí",'Configuración'!$B$3="Sí"),1+'Configuración'!$B$2,1))</x:f>
      </x:c>
    </x:row>
    <x:row r="46">
      <x:c r="E46" s="48"/>
      <x:c r="H46" s="48" t="str">
        <x:f>IF(OR(E46="",G46="",G46=0),"",E46/G46/IF(AND(F46="Sí",'Configuración'!$B$3="Sí"),1+'Configuración'!$B$2,1))</x:f>
      </x:c>
    </x:row>
    <x:row r="47">
      <x:c r="E47" s="48"/>
      <x:c r="H47" s="48" t="str">
        <x:f>IF(OR(E47="",G47="",G47=0),"",E47/G47/IF(AND(F47="Sí",'Configuración'!$B$3="Sí"),1+'Configuración'!$B$2,1))</x:f>
      </x:c>
    </x:row>
    <x:row r="48">
      <x:c r="E48" s="48"/>
      <x:c r="H48" s="48" t="str">
        <x:f>IF(OR(E48="",G48="",G48=0),"",E48/G48/IF(AND(F48="Sí",'Configuración'!$B$3="Sí"),1+'Configuración'!$B$2,1))</x:f>
      </x:c>
    </x:row>
    <x:row r="49">
      <x:c r="E49" s="48"/>
      <x:c r="H49" s="48" t="str">
        <x:f>IF(OR(E49="",G49="",G49=0),"",E49/G49/IF(AND(F49="Sí",'Configuración'!$B$3="Sí"),1+'Configuración'!$B$2,1))</x:f>
      </x:c>
    </x:row>
    <x:row r="50">
      <x:c r="E50" s="48"/>
      <x:c r="H50" s="48" t="str">
        <x:f>IF(OR(E50="",G50="",G50=0),"",E50/G50/IF(AND(F50="Sí",'Configuración'!$B$3="Sí"),1+'Configuración'!$B$2,1))</x:f>
      </x:c>
    </x:row>
    <x:row r="51">
      <x:c r="E51" s="48"/>
      <x:c r="H51" s="48" t="str">
        <x:f>IF(OR(E51="",G51="",G51=0),"",E51/G51/IF(AND(F51="Sí",'Configuración'!$B$3="Sí"),1+'Configuración'!$B$2,1))</x:f>
      </x:c>
    </x:row>
    <x:row r="52">
      <x:c r="E52" s="48"/>
      <x:c r="H52" s="48" t="str">
        <x:f>IF(OR(E52="",G52="",G52=0),"",E52/G52/IF(AND(F52="Sí",'Configuración'!$B$3="Sí"),1+'Configuración'!$B$2,1))</x:f>
      </x:c>
    </x:row>
    <x:row r="53">
      <x:c r="E53" s="48"/>
      <x:c r="H53" s="48" t="str">
        <x:f>IF(OR(E53="",G53="",G53=0),"",E53/G53/IF(AND(F53="Sí",'Configuración'!$B$3="Sí"),1+'Configuración'!$B$2,1))</x:f>
      </x:c>
    </x:row>
    <x:row r="54">
      <x:c r="E54" s="48"/>
      <x:c r="H54" s="48" t="str">
        <x:f>IF(OR(E54="",G54="",G54=0),"",E54/G54/IF(AND(F54="Sí",'Configuración'!$B$3="Sí"),1+'Configuración'!$B$2,1))</x:f>
      </x:c>
    </x:row>
    <x:row r="55">
      <x:c r="E55" s="48"/>
      <x:c r="H55" s="48" t="str">
        <x:f>IF(OR(E55="",G55="",G55=0),"",E55/G55/IF(AND(F55="Sí",'Configuración'!$B$3="Sí"),1+'Configuración'!$B$2,1))</x:f>
      </x:c>
    </x:row>
    <x:row r="56">
      <x:c r="E56" s="48"/>
      <x:c r="H56" s="48" t="str">
        <x:f>IF(OR(E56="",G56="",G56=0),"",E56/G56/IF(AND(F56="Sí",'Configuración'!$B$3="Sí"),1+'Configuración'!$B$2,1))</x:f>
      </x:c>
    </x:row>
    <x:row r="57">
      <x:c r="E57" s="48"/>
      <x:c r="H57" s="48" t="str">
        <x:f>IF(OR(E57="",G57="",G57=0),"",E57/G57/IF(AND(F57="Sí",'Configuración'!$B$3="Sí"),1+'Configuración'!$B$2,1))</x:f>
      </x:c>
    </x:row>
    <x:row r="58">
      <x:c r="E58" s="48"/>
      <x:c r="H58" s="48" t="str">
        <x:f>IF(OR(E58="",G58="",G58=0),"",E58/G58/IF(AND(F58="Sí",'Configuración'!$B$3="Sí"),1+'Configuración'!$B$2,1))</x:f>
      </x:c>
    </x:row>
    <x:row r="59">
      <x:c r="E59" s="48"/>
      <x:c r="H59" s="48" t="str">
        <x:f>IF(OR(E59="",G59="",G59=0),"",E59/G59/IF(AND(F59="Sí",'Configuración'!$B$3="Sí"),1+'Configuración'!$B$2,1))</x:f>
      </x:c>
    </x:row>
    <x:row r="60">
      <x:c r="E60" s="48"/>
      <x:c r="H60" s="48" t="str">
        <x:f>IF(OR(E60="",G60="",G60=0),"",E60/G60/IF(AND(F60="Sí",'Configuración'!$B$3="Sí"),1+'Configuración'!$B$2,1))</x:f>
      </x:c>
    </x:row>
    <x:row r="61">
      <x:c r="E61" s="48"/>
      <x:c r="H61" s="48" t="str">
        <x:f>IF(OR(E61="",G61="",G61=0),"",E61/G61/IF(AND(F61="Sí",'Configuración'!$B$3="Sí"),1+'Configuración'!$B$2,1))</x:f>
      </x:c>
    </x:row>
    <x:row r="62">
      <x:c r="E62" s="48"/>
      <x:c r="H62" s="48" t="str">
        <x:f>IF(OR(E62="",G62="",G62=0),"",E62/G62/IF(AND(F62="Sí",'Configuración'!$B$3="Sí"),1+'Configuración'!$B$2,1))</x:f>
      </x:c>
    </x:row>
    <x:row r="63">
      <x:c r="E63" s="48"/>
      <x:c r="H63" s="48" t="str">
        <x:f>IF(OR(E63="",G63="",G63=0),"",E63/G63/IF(AND(F63="Sí",'Configuración'!$B$3="Sí"),1+'Configuración'!$B$2,1))</x:f>
      </x:c>
    </x:row>
    <x:row r="64">
      <x:c r="E64" s="48"/>
      <x:c r="H64" s="48" t="str">
        <x:f>IF(OR(E64="",G64="",G64=0),"",E64/G64/IF(AND(F64="Sí",'Configuración'!$B$3="Sí"),1+'Configuración'!$B$2,1))</x:f>
      </x:c>
    </x:row>
    <x:row r="65">
      <x:c r="E65" s="48"/>
      <x:c r="H65" s="48" t="str">
        <x:f>IF(OR(E65="",G65="",G65=0),"",E65/G65/IF(AND(F65="Sí",'Configuración'!$B$3="Sí"),1+'Configuración'!$B$2,1))</x:f>
      </x:c>
    </x:row>
    <x:row r="66">
      <x:c r="E66" s="48"/>
      <x:c r="H66" s="48" t="str">
        <x:f>IF(OR(E66="",G66="",G66=0),"",E66/G66/IF(AND(F66="Sí",'Configuración'!$B$3="Sí"),1+'Configuración'!$B$2,1))</x:f>
      </x:c>
    </x:row>
    <x:row r="67">
      <x:c r="E67" s="48"/>
      <x:c r="H67" s="48" t="str">
        <x:f>IF(OR(E67="",G67="",G67=0),"",E67/G67/IF(AND(F67="Sí",'Configuración'!$B$3="Sí"),1+'Configuración'!$B$2,1))</x:f>
      </x:c>
    </x:row>
    <x:row r="68">
      <x:c r="E68" s="48"/>
      <x:c r="H68" s="48" t="str">
        <x:f>IF(OR(E68="",G68="",G68=0),"",E68/G68/IF(AND(F68="Sí",'Configuración'!$B$3="Sí"),1+'Configuración'!$B$2,1))</x:f>
      </x:c>
    </x:row>
    <x:row r="69">
      <x:c r="E69" s="48"/>
      <x:c r="H69" s="48" t="str">
        <x:f>IF(OR(E69="",G69="",G69=0),"",E69/G69/IF(AND(F69="Sí",'Configuración'!$B$3="Sí"),1+'Configuración'!$B$2,1))</x:f>
      </x:c>
    </x:row>
    <x:row r="70">
      <x:c r="E70" s="48"/>
      <x:c r="H70" s="48" t="str">
        <x:f>IF(OR(E70="",G70="",G70=0),"",E70/G70/IF(AND(F70="Sí",'Configuración'!$B$3="Sí"),1+'Configuración'!$B$2,1))</x:f>
      </x:c>
    </x:row>
    <x:row r="71">
      <x:c r="E71" s="48"/>
      <x:c r="H71" s="48" t="str">
        <x:f>IF(OR(E71="",G71="",G71=0),"",E71/G71/IF(AND(F71="Sí",'Configuración'!$B$3="Sí"),1+'Configuración'!$B$2,1))</x:f>
      </x:c>
    </x:row>
    <x:row r="72">
      <x:c r="E72" s="48"/>
      <x:c r="H72" s="48" t="str">
        <x:f>IF(OR(E72="",G72="",G72=0),"",E72/G72/IF(AND(F72="Sí",'Configuración'!$B$3="Sí"),1+'Configuración'!$B$2,1))</x:f>
      </x:c>
    </x:row>
    <x:row r="73">
      <x:c r="E73" s="48"/>
      <x:c r="H73" s="48" t="str">
        <x:f>IF(OR(E73="",G73="",G73=0),"",E73/G73/IF(AND(F73="Sí",'Configuración'!$B$3="Sí"),1+'Configuración'!$B$2,1))</x:f>
      </x:c>
    </x:row>
    <x:row r="74">
      <x:c r="E74" s="48"/>
      <x:c r="H74" s="48" t="str">
        <x:f>IF(OR(E74="",G74="",G74=0),"",E74/G74/IF(AND(F74="Sí",'Configuración'!$B$3="Sí"),1+'Configuración'!$B$2,1))</x:f>
      </x:c>
    </x:row>
    <x:row r="75">
      <x:c r="E75" s="48"/>
      <x:c r="H75" s="48" t="str">
        <x:f>IF(OR(E75="",G75="",G75=0),"",E75/G75/IF(AND(F75="Sí",'Configuración'!$B$3="Sí"),1+'Configuración'!$B$2,1))</x:f>
      </x:c>
    </x:row>
    <x:row r="76">
      <x:c r="E76" s="48"/>
      <x:c r="H76" s="48" t="str">
        <x:f>IF(OR(E76="",G76="",G76=0),"",E76/G76/IF(AND(F76="Sí",'Configuración'!$B$3="Sí"),1+'Configuración'!$B$2,1))</x:f>
      </x:c>
    </x:row>
    <x:row r="77">
      <x:c r="E77" s="48"/>
      <x:c r="H77" s="48" t="str">
        <x:f>IF(OR(E77="",G77="",G77=0),"",E77/G77/IF(AND(F77="Sí",'Configuración'!$B$3="Sí"),1+'Configuración'!$B$2,1))</x:f>
      </x:c>
    </x:row>
    <x:row r="78">
      <x:c r="E78" s="48"/>
      <x:c r="H78" s="48" t="str">
        <x:f>IF(OR(E78="",G78="",G78=0),"",E78/G78/IF(AND(F78="Sí",'Configuración'!$B$3="Sí"),1+'Configuración'!$B$2,1))</x:f>
      </x:c>
    </x:row>
    <x:row r="79">
      <x:c r="E79" s="48"/>
      <x:c r="H79" s="48" t="str">
        <x:f>IF(OR(E79="",G79="",G79=0),"",E79/G79/IF(AND(F79="Sí",'Configuración'!$B$3="Sí"),1+'Configuración'!$B$2,1))</x:f>
      </x:c>
    </x:row>
    <x:row r="80">
      <x:c r="E80" s="48"/>
      <x:c r="H80" s="48" t="str">
        <x:f>IF(OR(E80="",G80="",G80=0),"",E80/G80/IF(AND(F80="Sí",'Configuración'!$B$3="Sí"),1+'Configuración'!$B$2,1))</x:f>
      </x:c>
    </x:row>
    <x:row r="81">
      <x:c r="E81" s="48"/>
      <x:c r="H81" s="48" t="str">
        <x:f>IF(OR(E81="",G81="",G81=0),"",E81/G81/IF(AND(F81="Sí",'Configuración'!$B$3="Sí"),1+'Configuración'!$B$2,1))</x:f>
      </x:c>
    </x:row>
  </x:sheetData>
  <x:dataValidations count="1">
    <x:dataValidation type="list" sqref="F2:F81">
      <x:formula1>"Sí,No"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eed0c5ff4414ec2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100" hidden="0" customWidth="1"/>
  </x:cols>
  <x:sheetData>
    <x:row r="1" ht="36" customHeight="1">
      <x:c r="A1" s="43" t="str">
        <x:v>GUÍA RÁPIDA</x:v>
      </x:c>
      <x:c r="B1" s="43" t="str">
        <x:v>COSTEO DE RECETAS RYORI</x:v>
      </x:c>
    </x:row>
    <x:row r="2" ht="38" customHeight="1">
      <x:c r="A2" s="40" t="str">
        <x:v>1 · Configuración</x:v>
      </x:c>
      <x:c r="B2" s="40" t="str">
        <x:v>Define el IGV y si corresponde descontar el IGV recuperable de las compras.</x:v>
      </x:c>
    </x:row>
    <x:row r="3" ht="38" customHeight="1">
      <x:c r="A3" s="40" t="str">
        <x:v>2 · Insumos</x:v>
      </x:c>
      <x:c r="B3" s="40" t="str">
        <x:v>Reemplaza los 24 ejemplos. Registra precio por presentación y cantidad comprada en la unidad indicada.</x:v>
      </x:c>
    </x:row>
    <x:row r="4" ht="38" customHeight="1">
      <x:c r="A4" s="40" t="str">
        <x:v>3 · Recetas</x:v>
      </x:c>
      <x:c r="B4" s="40" t="str">
        <x:v>Crea tus platos con código único, rubro, precio de venta CON IGV, porciones por lote y objetivo de food cost.</x:v>
      </x:c>
    </x:row>
    <x:row r="5" ht="38" customHeight="1">
      <x:c r="A5" s="40" t="str">
        <x:v>4 · Ingredientes receta</x:v>
      </x:c>
      <x:c r="B5" s="40" t="str">
        <x:v>Usa el código de receta e insumo; registra la cantidad en la MISMA unidad que la compra (kg, litro, unidad).</x:v>
      </x:c>
    </x:row>
    <x:row r="6" ht="38" customHeight="1">
      <x:c r="A6" s="40" t="str">
        <x:v>5 · Dashboard</x:v>
      </x:c>
      <x:c r="B6" s="40" t="str">
        <x:v>Consulta food cost promedio, margen bruto y recetas por encima del objetivo, además de tres gráficos.</x:v>
      </x:c>
    </x:row>
    <x:row r="7" ht="38" customHeight="1">
      <x:c r="A7" s="40" t="str">
        <x:v>6 · Precios</x:v>
      </x:c>
      <x:c r="B7" s="40" t="str">
        <x:v>Al cambiar el precio de compra de un insumo, se actualizan las recetas asociadas.</x:v>
      </x:c>
    </x:row>
    <x:row r="8" ht="38" customHeight="1">
      <x:c r="A8" s="40" t="str">
        <x:v>Importante</x:v>
      </x:c>
      <x:c r="B8" s="40" t="str">
        <x:v>El margen mostrado es bruto: no descuenta mano de obra, alquiler, delivery ni otros gastos.</x:v>
      </x:c>
    </x:row>
    <x:row r="9" ht="38" customHeight="1">
      <x:c r="A9" s="40" t="str">
        <x:v>Importante</x:v>
      </x:c>
      <x:c r="B9" s="40" t="str">
        <x:v>El promedio de recetas NO equivale al food cost global de tu negocio: para ello se requieren cantidades vendidas.</x:v>
      </x:c>
    </x:row>
    <x:row r="10" ht="38" customHeight="1">
      <x:c r="A10" s="40" t="str">
        <x:v>Ejemplos</x:v>
      </x:c>
      <x:c r="B10" s="40" t="str">
        <x:v>Los 10 platos, 24 insumos y sus precios son ficticios; no representan precios reales de mercado.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sheetData>
    <x:row r="1" ht="36" customHeight="1">
      <x:c r="A1" s="43" t="str">
        <x:v>CONFIGURACIÓN</x:v>
      </x:c>
      <x:c r="B1" s="43" t="str">
        <x:v>VALOR</x:v>
      </x:c>
    </x:row>
    <x:row r="2">
      <x:c r="A2" t="str">
        <x:v>IGV</x:v>
      </x:c>
      <x:c r="B2" s="2" t="n">
        <x:v>0.18</x:v>
      </x:c>
    </x:row>
    <x:row r="3">
      <x:c r="A3" t="str">
        <x:v>¿Descontar IGV recuperable de compras?</x:v>
      </x:c>
      <x:c r="B3" t="str">
        <x:v>No</x:v>
      </x:c>
    </x:row>
    <x:row r="4">
      <x:c r="A4" t="str">
        <x:v>Moneda</x:v>
      </x:c>
      <x:c r="B4" t="str">
        <x:v>S/</x:v>
      </x:c>
    </x:row>
    <x:row r="5">
      <x:c r="A5" t="str">
        <x:v>Importante</x:v>
      </x:c>
      <x:c r="B5" t="str">
        <x:v>Solo descontar IGV de compras si corresponde crédito fiscal.</x:v>
      </x:c>
    </x:row>
  </x:sheetData>
  <x:dataValidations count="1">
    <x:dataValidation type="list" sqref="B3">
      <x:formula1>"Sí,No"</x:formula1>
    </x:dataValidation>
  </x:dataValidations>
  <x:pageMargins left="0.7" right="0.7" top="0.75" bottom="0.75" header="0.3" footer="0.3"/>
</x:worksheet>
</file>