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F030288E-D083-4E6C-8473-6C40CB8324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shboard" sheetId="1" r:id="rId1"/>
    <sheet name="Registro de mermas" sheetId="2" r:id="rId2"/>
    <sheet name="Productos" sheetId="3" r:id="rId3"/>
    <sheet name="Resumen" sheetId="4" r:id="rId4"/>
    <sheet name="Guía de uso" sheetId="5" r:id="rId5"/>
    <sheet name="Configuració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" i="4" l="1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I301" i="2"/>
  <c r="H301" i="2"/>
  <c r="G301" i="2"/>
  <c r="D301" i="2"/>
  <c r="C301" i="2"/>
  <c r="I300" i="2"/>
  <c r="H300" i="2"/>
  <c r="G300" i="2"/>
  <c r="D300" i="2"/>
  <c r="C300" i="2"/>
  <c r="I299" i="2"/>
  <c r="H299" i="2"/>
  <c r="G299" i="2"/>
  <c r="D299" i="2"/>
  <c r="C299" i="2"/>
  <c r="I298" i="2"/>
  <c r="H298" i="2"/>
  <c r="G298" i="2"/>
  <c r="D298" i="2"/>
  <c r="C298" i="2"/>
  <c r="I297" i="2"/>
  <c r="H297" i="2"/>
  <c r="G297" i="2"/>
  <c r="D297" i="2"/>
  <c r="C297" i="2"/>
  <c r="I296" i="2"/>
  <c r="H296" i="2"/>
  <c r="G296" i="2"/>
  <c r="D296" i="2"/>
  <c r="C296" i="2"/>
  <c r="I295" i="2"/>
  <c r="H295" i="2"/>
  <c r="G295" i="2"/>
  <c r="D295" i="2"/>
  <c r="C295" i="2"/>
  <c r="I294" i="2"/>
  <c r="H294" i="2"/>
  <c r="G294" i="2"/>
  <c r="D294" i="2"/>
  <c r="C294" i="2"/>
  <c r="I293" i="2"/>
  <c r="H293" i="2"/>
  <c r="G293" i="2"/>
  <c r="D293" i="2"/>
  <c r="C293" i="2"/>
  <c r="I292" i="2"/>
  <c r="H292" i="2"/>
  <c r="G292" i="2"/>
  <c r="D292" i="2"/>
  <c r="C292" i="2"/>
  <c r="I291" i="2"/>
  <c r="H291" i="2"/>
  <c r="G291" i="2"/>
  <c r="D291" i="2"/>
  <c r="C291" i="2"/>
  <c r="I290" i="2"/>
  <c r="H290" i="2"/>
  <c r="G290" i="2"/>
  <c r="D290" i="2"/>
  <c r="C290" i="2"/>
  <c r="I289" i="2"/>
  <c r="H289" i="2"/>
  <c r="G289" i="2"/>
  <c r="D289" i="2"/>
  <c r="C289" i="2"/>
  <c r="I288" i="2"/>
  <c r="H288" i="2"/>
  <c r="G288" i="2"/>
  <c r="D288" i="2"/>
  <c r="C288" i="2"/>
  <c r="I287" i="2"/>
  <c r="H287" i="2"/>
  <c r="G287" i="2"/>
  <c r="D287" i="2"/>
  <c r="C287" i="2"/>
  <c r="I286" i="2"/>
  <c r="H286" i="2"/>
  <c r="G286" i="2"/>
  <c r="D286" i="2"/>
  <c r="C286" i="2"/>
  <c r="I285" i="2"/>
  <c r="H285" i="2"/>
  <c r="G285" i="2"/>
  <c r="D285" i="2"/>
  <c r="C285" i="2"/>
  <c r="I284" i="2"/>
  <c r="H284" i="2"/>
  <c r="G284" i="2"/>
  <c r="D284" i="2"/>
  <c r="C284" i="2"/>
  <c r="I283" i="2"/>
  <c r="H283" i="2"/>
  <c r="G283" i="2"/>
  <c r="D283" i="2"/>
  <c r="C283" i="2"/>
  <c r="I282" i="2"/>
  <c r="H282" i="2"/>
  <c r="G282" i="2"/>
  <c r="D282" i="2"/>
  <c r="C282" i="2"/>
  <c r="I281" i="2"/>
  <c r="H281" i="2"/>
  <c r="G281" i="2"/>
  <c r="D281" i="2"/>
  <c r="C281" i="2"/>
  <c r="I280" i="2"/>
  <c r="H280" i="2"/>
  <c r="G280" i="2"/>
  <c r="D280" i="2"/>
  <c r="C280" i="2"/>
  <c r="I279" i="2"/>
  <c r="H279" i="2"/>
  <c r="G279" i="2"/>
  <c r="D279" i="2"/>
  <c r="C279" i="2"/>
  <c r="I278" i="2"/>
  <c r="H278" i="2"/>
  <c r="G278" i="2"/>
  <c r="D278" i="2"/>
  <c r="C278" i="2"/>
  <c r="I277" i="2"/>
  <c r="H277" i="2"/>
  <c r="G277" i="2"/>
  <c r="D277" i="2"/>
  <c r="C277" i="2"/>
  <c r="I276" i="2"/>
  <c r="H276" i="2"/>
  <c r="G276" i="2"/>
  <c r="D276" i="2"/>
  <c r="C276" i="2"/>
  <c r="I275" i="2"/>
  <c r="H275" i="2"/>
  <c r="G275" i="2"/>
  <c r="D275" i="2"/>
  <c r="C275" i="2"/>
  <c r="I274" i="2"/>
  <c r="H274" i="2"/>
  <c r="G274" i="2"/>
  <c r="D274" i="2"/>
  <c r="C274" i="2"/>
  <c r="I273" i="2"/>
  <c r="H273" i="2"/>
  <c r="G273" i="2"/>
  <c r="D273" i="2"/>
  <c r="C273" i="2"/>
  <c r="I272" i="2"/>
  <c r="H272" i="2"/>
  <c r="G272" i="2"/>
  <c r="D272" i="2"/>
  <c r="C272" i="2"/>
  <c r="I271" i="2"/>
  <c r="H271" i="2"/>
  <c r="G271" i="2"/>
  <c r="D271" i="2"/>
  <c r="C271" i="2"/>
  <c r="I270" i="2"/>
  <c r="H270" i="2"/>
  <c r="G270" i="2"/>
  <c r="D270" i="2"/>
  <c r="C270" i="2"/>
  <c r="I269" i="2"/>
  <c r="H269" i="2"/>
  <c r="G269" i="2"/>
  <c r="D269" i="2"/>
  <c r="C269" i="2"/>
  <c r="I268" i="2"/>
  <c r="H268" i="2"/>
  <c r="G268" i="2"/>
  <c r="D268" i="2"/>
  <c r="C268" i="2"/>
  <c r="I267" i="2"/>
  <c r="H267" i="2"/>
  <c r="G267" i="2"/>
  <c r="D267" i="2"/>
  <c r="C267" i="2"/>
  <c r="I266" i="2"/>
  <c r="H266" i="2"/>
  <c r="G266" i="2"/>
  <c r="D266" i="2"/>
  <c r="C266" i="2"/>
  <c r="I265" i="2"/>
  <c r="H265" i="2"/>
  <c r="G265" i="2"/>
  <c r="D265" i="2"/>
  <c r="C265" i="2"/>
  <c r="I264" i="2"/>
  <c r="H264" i="2"/>
  <c r="G264" i="2"/>
  <c r="D264" i="2"/>
  <c r="C264" i="2"/>
  <c r="I263" i="2"/>
  <c r="H263" i="2"/>
  <c r="G263" i="2"/>
  <c r="D263" i="2"/>
  <c r="C263" i="2"/>
  <c r="I262" i="2"/>
  <c r="H262" i="2"/>
  <c r="G262" i="2"/>
  <c r="D262" i="2"/>
  <c r="C262" i="2"/>
  <c r="I261" i="2"/>
  <c r="H261" i="2"/>
  <c r="G261" i="2"/>
  <c r="D261" i="2"/>
  <c r="C261" i="2"/>
  <c r="I260" i="2"/>
  <c r="H260" i="2"/>
  <c r="G260" i="2"/>
  <c r="D260" i="2"/>
  <c r="C260" i="2"/>
  <c r="I259" i="2"/>
  <c r="H259" i="2"/>
  <c r="G259" i="2"/>
  <c r="D259" i="2"/>
  <c r="C259" i="2"/>
  <c r="I258" i="2"/>
  <c r="H258" i="2"/>
  <c r="G258" i="2"/>
  <c r="D258" i="2"/>
  <c r="C258" i="2"/>
  <c r="I257" i="2"/>
  <c r="H257" i="2"/>
  <c r="G257" i="2"/>
  <c r="D257" i="2"/>
  <c r="C257" i="2"/>
  <c r="I256" i="2"/>
  <c r="H256" i="2"/>
  <c r="G256" i="2"/>
  <c r="D256" i="2"/>
  <c r="C256" i="2"/>
  <c r="I255" i="2"/>
  <c r="H255" i="2"/>
  <c r="G255" i="2"/>
  <c r="D255" i="2"/>
  <c r="C255" i="2"/>
  <c r="I254" i="2"/>
  <c r="H254" i="2"/>
  <c r="G254" i="2"/>
  <c r="D254" i="2"/>
  <c r="C254" i="2"/>
  <c r="I253" i="2"/>
  <c r="H253" i="2"/>
  <c r="G253" i="2"/>
  <c r="D253" i="2"/>
  <c r="C253" i="2"/>
  <c r="I252" i="2"/>
  <c r="H252" i="2"/>
  <c r="G252" i="2"/>
  <c r="D252" i="2"/>
  <c r="C252" i="2"/>
  <c r="I251" i="2"/>
  <c r="H251" i="2"/>
  <c r="G251" i="2"/>
  <c r="D251" i="2"/>
  <c r="C251" i="2"/>
  <c r="I250" i="2"/>
  <c r="H250" i="2"/>
  <c r="G250" i="2"/>
  <c r="D250" i="2"/>
  <c r="C250" i="2"/>
  <c r="I249" i="2"/>
  <c r="H249" i="2"/>
  <c r="G249" i="2"/>
  <c r="D249" i="2"/>
  <c r="C249" i="2"/>
  <c r="I248" i="2"/>
  <c r="H248" i="2"/>
  <c r="G248" i="2"/>
  <c r="D248" i="2"/>
  <c r="C248" i="2"/>
  <c r="I247" i="2"/>
  <c r="H247" i="2"/>
  <c r="G247" i="2"/>
  <c r="D247" i="2"/>
  <c r="C247" i="2"/>
  <c r="I246" i="2"/>
  <c r="H246" i="2"/>
  <c r="G246" i="2"/>
  <c r="D246" i="2"/>
  <c r="C246" i="2"/>
  <c r="I245" i="2"/>
  <c r="H245" i="2"/>
  <c r="G245" i="2"/>
  <c r="D245" i="2"/>
  <c r="C245" i="2"/>
  <c r="I244" i="2"/>
  <c r="H244" i="2"/>
  <c r="G244" i="2"/>
  <c r="D244" i="2"/>
  <c r="C244" i="2"/>
  <c r="I243" i="2"/>
  <c r="H243" i="2"/>
  <c r="G243" i="2"/>
  <c r="D243" i="2"/>
  <c r="C243" i="2"/>
  <c r="I242" i="2"/>
  <c r="H242" i="2"/>
  <c r="G242" i="2"/>
  <c r="D242" i="2"/>
  <c r="C242" i="2"/>
  <c r="I241" i="2"/>
  <c r="H241" i="2"/>
  <c r="G241" i="2"/>
  <c r="D241" i="2"/>
  <c r="C241" i="2"/>
  <c r="I240" i="2"/>
  <c r="H240" i="2"/>
  <c r="G240" i="2"/>
  <c r="D240" i="2"/>
  <c r="C240" i="2"/>
  <c r="I239" i="2"/>
  <c r="H239" i="2"/>
  <c r="G239" i="2"/>
  <c r="D239" i="2"/>
  <c r="C239" i="2"/>
  <c r="I238" i="2"/>
  <c r="H238" i="2"/>
  <c r="G238" i="2"/>
  <c r="D238" i="2"/>
  <c r="C238" i="2"/>
  <c r="I237" i="2"/>
  <c r="H237" i="2"/>
  <c r="G237" i="2"/>
  <c r="D237" i="2"/>
  <c r="C237" i="2"/>
  <c r="I236" i="2"/>
  <c r="H236" i="2"/>
  <c r="G236" i="2"/>
  <c r="D236" i="2"/>
  <c r="C236" i="2"/>
  <c r="I235" i="2"/>
  <c r="H235" i="2"/>
  <c r="G235" i="2"/>
  <c r="D235" i="2"/>
  <c r="C235" i="2"/>
  <c r="I234" i="2"/>
  <c r="H234" i="2"/>
  <c r="G234" i="2"/>
  <c r="D234" i="2"/>
  <c r="C234" i="2"/>
  <c r="I233" i="2"/>
  <c r="H233" i="2"/>
  <c r="G233" i="2"/>
  <c r="D233" i="2"/>
  <c r="C233" i="2"/>
  <c r="I232" i="2"/>
  <c r="H232" i="2"/>
  <c r="G232" i="2"/>
  <c r="D232" i="2"/>
  <c r="C232" i="2"/>
  <c r="I231" i="2"/>
  <c r="H231" i="2"/>
  <c r="G231" i="2"/>
  <c r="D231" i="2"/>
  <c r="C231" i="2"/>
  <c r="I230" i="2"/>
  <c r="H230" i="2"/>
  <c r="G230" i="2"/>
  <c r="D230" i="2"/>
  <c r="C230" i="2"/>
  <c r="I229" i="2"/>
  <c r="H229" i="2"/>
  <c r="G229" i="2"/>
  <c r="D229" i="2"/>
  <c r="C229" i="2"/>
  <c r="I228" i="2"/>
  <c r="H228" i="2"/>
  <c r="G228" i="2"/>
  <c r="D228" i="2"/>
  <c r="C228" i="2"/>
  <c r="I227" i="2"/>
  <c r="H227" i="2"/>
  <c r="G227" i="2"/>
  <c r="D227" i="2"/>
  <c r="C227" i="2"/>
  <c r="I226" i="2"/>
  <c r="H226" i="2"/>
  <c r="G226" i="2"/>
  <c r="D226" i="2"/>
  <c r="C226" i="2"/>
  <c r="I225" i="2"/>
  <c r="H225" i="2"/>
  <c r="G225" i="2"/>
  <c r="D225" i="2"/>
  <c r="C225" i="2"/>
  <c r="I224" i="2"/>
  <c r="H224" i="2"/>
  <c r="G224" i="2"/>
  <c r="D224" i="2"/>
  <c r="C224" i="2"/>
  <c r="I223" i="2"/>
  <c r="H223" i="2"/>
  <c r="G223" i="2"/>
  <c r="D223" i="2"/>
  <c r="C223" i="2"/>
  <c r="I222" i="2"/>
  <c r="H222" i="2"/>
  <c r="G222" i="2"/>
  <c r="D222" i="2"/>
  <c r="C222" i="2"/>
  <c r="I221" i="2"/>
  <c r="H221" i="2"/>
  <c r="G221" i="2"/>
  <c r="D221" i="2"/>
  <c r="C221" i="2"/>
  <c r="I220" i="2"/>
  <c r="H220" i="2"/>
  <c r="G220" i="2"/>
  <c r="D220" i="2"/>
  <c r="C220" i="2"/>
  <c r="I219" i="2"/>
  <c r="H219" i="2"/>
  <c r="G219" i="2"/>
  <c r="D219" i="2"/>
  <c r="C219" i="2"/>
  <c r="I218" i="2"/>
  <c r="H218" i="2"/>
  <c r="G218" i="2"/>
  <c r="D218" i="2"/>
  <c r="C218" i="2"/>
  <c r="I217" i="2"/>
  <c r="H217" i="2"/>
  <c r="G217" i="2"/>
  <c r="D217" i="2"/>
  <c r="C217" i="2"/>
  <c r="I216" i="2"/>
  <c r="H216" i="2"/>
  <c r="G216" i="2"/>
  <c r="D216" i="2"/>
  <c r="C216" i="2"/>
  <c r="I215" i="2"/>
  <c r="H215" i="2"/>
  <c r="G215" i="2"/>
  <c r="D215" i="2"/>
  <c r="C215" i="2"/>
  <c r="I214" i="2"/>
  <c r="H214" i="2"/>
  <c r="G214" i="2"/>
  <c r="D214" i="2"/>
  <c r="C214" i="2"/>
  <c r="I213" i="2"/>
  <c r="H213" i="2"/>
  <c r="G213" i="2"/>
  <c r="D213" i="2"/>
  <c r="C213" i="2"/>
  <c r="I212" i="2"/>
  <c r="H212" i="2"/>
  <c r="G212" i="2"/>
  <c r="D212" i="2"/>
  <c r="C212" i="2"/>
  <c r="I211" i="2"/>
  <c r="H211" i="2"/>
  <c r="G211" i="2"/>
  <c r="D211" i="2"/>
  <c r="C211" i="2"/>
  <c r="I210" i="2"/>
  <c r="H210" i="2"/>
  <c r="G210" i="2"/>
  <c r="D210" i="2"/>
  <c r="C210" i="2"/>
  <c r="I209" i="2"/>
  <c r="H209" i="2"/>
  <c r="G209" i="2"/>
  <c r="D209" i="2"/>
  <c r="C209" i="2"/>
  <c r="I208" i="2"/>
  <c r="H208" i="2"/>
  <c r="G208" i="2"/>
  <c r="D208" i="2"/>
  <c r="C208" i="2"/>
  <c r="I207" i="2"/>
  <c r="H207" i="2"/>
  <c r="G207" i="2"/>
  <c r="D207" i="2"/>
  <c r="C207" i="2"/>
  <c r="I206" i="2"/>
  <c r="H206" i="2"/>
  <c r="G206" i="2"/>
  <c r="D206" i="2"/>
  <c r="C206" i="2"/>
  <c r="I205" i="2"/>
  <c r="H205" i="2"/>
  <c r="G205" i="2"/>
  <c r="D205" i="2"/>
  <c r="C205" i="2"/>
  <c r="I204" i="2"/>
  <c r="H204" i="2"/>
  <c r="G204" i="2"/>
  <c r="D204" i="2"/>
  <c r="C204" i="2"/>
  <c r="I203" i="2"/>
  <c r="H203" i="2"/>
  <c r="G203" i="2"/>
  <c r="D203" i="2"/>
  <c r="C203" i="2"/>
  <c r="I202" i="2"/>
  <c r="H202" i="2"/>
  <c r="G202" i="2"/>
  <c r="D202" i="2"/>
  <c r="C202" i="2"/>
  <c r="I201" i="2"/>
  <c r="H201" i="2"/>
  <c r="G201" i="2"/>
  <c r="D201" i="2"/>
  <c r="C201" i="2"/>
  <c r="I200" i="2"/>
  <c r="H200" i="2"/>
  <c r="G200" i="2"/>
  <c r="D200" i="2"/>
  <c r="C200" i="2"/>
  <c r="I199" i="2"/>
  <c r="H199" i="2"/>
  <c r="G199" i="2"/>
  <c r="D199" i="2"/>
  <c r="C199" i="2"/>
  <c r="I198" i="2"/>
  <c r="H198" i="2"/>
  <c r="G198" i="2"/>
  <c r="D198" i="2"/>
  <c r="C198" i="2"/>
  <c r="I197" i="2"/>
  <c r="H197" i="2"/>
  <c r="G197" i="2"/>
  <c r="D197" i="2"/>
  <c r="C197" i="2"/>
  <c r="I196" i="2"/>
  <c r="H196" i="2"/>
  <c r="G196" i="2"/>
  <c r="D196" i="2"/>
  <c r="C196" i="2"/>
  <c r="I195" i="2"/>
  <c r="H195" i="2"/>
  <c r="G195" i="2"/>
  <c r="D195" i="2"/>
  <c r="C195" i="2"/>
  <c r="I194" i="2"/>
  <c r="H194" i="2"/>
  <c r="G194" i="2"/>
  <c r="D194" i="2"/>
  <c r="C194" i="2"/>
  <c r="I193" i="2"/>
  <c r="H193" i="2"/>
  <c r="G193" i="2"/>
  <c r="D193" i="2"/>
  <c r="C193" i="2"/>
  <c r="I192" i="2"/>
  <c r="H192" i="2"/>
  <c r="G192" i="2"/>
  <c r="D192" i="2"/>
  <c r="C192" i="2"/>
  <c r="I191" i="2"/>
  <c r="H191" i="2"/>
  <c r="G191" i="2"/>
  <c r="D191" i="2"/>
  <c r="C191" i="2"/>
  <c r="I190" i="2"/>
  <c r="H190" i="2"/>
  <c r="G190" i="2"/>
  <c r="D190" i="2"/>
  <c r="C190" i="2"/>
  <c r="I189" i="2"/>
  <c r="H189" i="2"/>
  <c r="G189" i="2"/>
  <c r="D189" i="2"/>
  <c r="C189" i="2"/>
  <c r="I188" i="2"/>
  <c r="H188" i="2"/>
  <c r="G188" i="2"/>
  <c r="D188" i="2"/>
  <c r="C188" i="2"/>
  <c r="I187" i="2"/>
  <c r="H187" i="2"/>
  <c r="G187" i="2"/>
  <c r="D187" i="2"/>
  <c r="C187" i="2"/>
  <c r="I186" i="2"/>
  <c r="H186" i="2"/>
  <c r="G186" i="2"/>
  <c r="D186" i="2"/>
  <c r="C186" i="2"/>
  <c r="I185" i="2"/>
  <c r="H185" i="2"/>
  <c r="G185" i="2"/>
  <c r="D185" i="2"/>
  <c r="C185" i="2"/>
  <c r="I184" i="2"/>
  <c r="H184" i="2"/>
  <c r="G184" i="2"/>
  <c r="D184" i="2"/>
  <c r="C184" i="2"/>
  <c r="I183" i="2"/>
  <c r="H183" i="2"/>
  <c r="G183" i="2"/>
  <c r="D183" i="2"/>
  <c r="C183" i="2"/>
  <c r="I182" i="2"/>
  <c r="H182" i="2"/>
  <c r="G182" i="2"/>
  <c r="D182" i="2"/>
  <c r="C182" i="2"/>
  <c r="I181" i="2"/>
  <c r="H181" i="2"/>
  <c r="G181" i="2"/>
  <c r="D181" i="2"/>
  <c r="C181" i="2"/>
  <c r="I180" i="2"/>
  <c r="H180" i="2"/>
  <c r="G180" i="2"/>
  <c r="D180" i="2"/>
  <c r="C180" i="2"/>
  <c r="I179" i="2"/>
  <c r="H179" i="2"/>
  <c r="G179" i="2"/>
  <c r="D179" i="2"/>
  <c r="C179" i="2"/>
  <c r="I178" i="2"/>
  <c r="H178" i="2"/>
  <c r="G178" i="2"/>
  <c r="D178" i="2"/>
  <c r="C178" i="2"/>
  <c r="I177" i="2"/>
  <c r="H177" i="2"/>
  <c r="G177" i="2"/>
  <c r="D177" i="2"/>
  <c r="C177" i="2"/>
  <c r="I176" i="2"/>
  <c r="H176" i="2"/>
  <c r="G176" i="2"/>
  <c r="D176" i="2"/>
  <c r="C176" i="2"/>
  <c r="I175" i="2"/>
  <c r="H175" i="2"/>
  <c r="G175" i="2"/>
  <c r="D175" i="2"/>
  <c r="C175" i="2"/>
  <c r="I174" i="2"/>
  <c r="H174" i="2"/>
  <c r="G174" i="2"/>
  <c r="D174" i="2"/>
  <c r="C174" i="2"/>
  <c r="I173" i="2"/>
  <c r="H173" i="2"/>
  <c r="G173" i="2"/>
  <c r="D173" i="2"/>
  <c r="C173" i="2"/>
  <c r="I172" i="2"/>
  <c r="H172" i="2"/>
  <c r="G172" i="2"/>
  <c r="D172" i="2"/>
  <c r="C172" i="2"/>
  <c r="I171" i="2"/>
  <c r="H171" i="2"/>
  <c r="G171" i="2"/>
  <c r="D171" i="2"/>
  <c r="C171" i="2"/>
  <c r="I170" i="2"/>
  <c r="H170" i="2"/>
  <c r="G170" i="2"/>
  <c r="D170" i="2"/>
  <c r="C170" i="2"/>
  <c r="I169" i="2"/>
  <c r="H169" i="2"/>
  <c r="G169" i="2"/>
  <c r="D169" i="2"/>
  <c r="C169" i="2"/>
  <c r="I168" i="2"/>
  <c r="H168" i="2"/>
  <c r="G168" i="2"/>
  <c r="D168" i="2"/>
  <c r="C168" i="2"/>
  <c r="I167" i="2"/>
  <c r="H167" i="2"/>
  <c r="G167" i="2"/>
  <c r="D167" i="2"/>
  <c r="C167" i="2"/>
  <c r="I166" i="2"/>
  <c r="H166" i="2"/>
  <c r="G166" i="2"/>
  <c r="D166" i="2"/>
  <c r="C166" i="2"/>
  <c r="I165" i="2"/>
  <c r="H165" i="2"/>
  <c r="G165" i="2"/>
  <c r="D165" i="2"/>
  <c r="C165" i="2"/>
  <c r="I164" i="2"/>
  <c r="H164" i="2"/>
  <c r="G164" i="2"/>
  <c r="D164" i="2"/>
  <c r="C164" i="2"/>
  <c r="I163" i="2"/>
  <c r="H163" i="2"/>
  <c r="G163" i="2"/>
  <c r="D163" i="2"/>
  <c r="C163" i="2"/>
  <c r="I162" i="2"/>
  <c r="H162" i="2"/>
  <c r="G162" i="2"/>
  <c r="D162" i="2"/>
  <c r="C162" i="2"/>
  <c r="I161" i="2"/>
  <c r="H161" i="2"/>
  <c r="G161" i="2"/>
  <c r="D161" i="2"/>
  <c r="C161" i="2"/>
  <c r="I160" i="2"/>
  <c r="H160" i="2"/>
  <c r="G160" i="2"/>
  <c r="D160" i="2"/>
  <c r="C160" i="2"/>
  <c r="I159" i="2"/>
  <c r="H159" i="2"/>
  <c r="G159" i="2"/>
  <c r="D159" i="2"/>
  <c r="C159" i="2"/>
  <c r="I158" i="2"/>
  <c r="H158" i="2"/>
  <c r="G158" i="2"/>
  <c r="D158" i="2"/>
  <c r="C158" i="2"/>
  <c r="I157" i="2"/>
  <c r="H157" i="2"/>
  <c r="G157" i="2"/>
  <c r="D157" i="2"/>
  <c r="C157" i="2"/>
  <c r="I156" i="2"/>
  <c r="H156" i="2"/>
  <c r="G156" i="2"/>
  <c r="D156" i="2"/>
  <c r="C156" i="2"/>
  <c r="I155" i="2"/>
  <c r="H155" i="2"/>
  <c r="G155" i="2"/>
  <c r="D155" i="2"/>
  <c r="C155" i="2"/>
  <c r="I154" i="2"/>
  <c r="H154" i="2"/>
  <c r="G154" i="2"/>
  <c r="D154" i="2"/>
  <c r="C154" i="2"/>
  <c r="I153" i="2"/>
  <c r="H153" i="2"/>
  <c r="G153" i="2"/>
  <c r="D153" i="2"/>
  <c r="C153" i="2"/>
  <c r="I152" i="2"/>
  <c r="H152" i="2"/>
  <c r="G152" i="2"/>
  <c r="D152" i="2"/>
  <c r="C152" i="2"/>
  <c r="I151" i="2"/>
  <c r="H151" i="2"/>
  <c r="G151" i="2"/>
  <c r="D151" i="2"/>
  <c r="C151" i="2"/>
  <c r="I150" i="2"/>
  <c r="H150" i="2"/>
  <c r="G150" i="2"/>
  <c r="D150" i="2"/>
  <c r="C150" i="2"/>
  <c r="I149" i="2"/>
  <c r="H149" i="2"/>
  <c r="G149" i="2"/>
  <c r="D149" i="2"/>
  <c r="C149" i="2"/>
  <c r="I148" i="2"/>
  <c r="H148" i="2"/>
  <c r="G148" i="2"/>
  <c r="D148" i="2"/>
  <c r="C148" i="2"/>
  <c r="I147" i="2"/>
  <c r="H147" i="2"/>
  <c r="G147" i="2"/>
  <c r="D147" i="2"/>
  <c r="C147" i="2"/>
  <c r="I146" i="2"/>
  <c r="H146" i="2"/>
  <c r="G146" i="2"/>
  <c r="D146" i="2"/>
  <c r="C146" i="2"/>
  <c r="I145" i="2"/>
  <c r="H145" i="2"/>
  <c r="G145" i="2"/>
  <c r="D145" i="2"/>
  <c r="C145" i="2"/>
  <c r="I144" i="2"/>
  <c r="H144" i="2"/>
  <c r="G144" i="2"/>
  <c r="D144" i="2"/>
  <c r="C144" i="2"/>
  <c r="I143" i="2"/>
  <c r="H143" i="2"/>
  <c r="G143" i="2"/>
  <c r="D143" i="2"/>
  <c r="C143" i="2"/>
  <c r="I142" i="2"/>
  <c r="H142" i="2"/>
  <c r="G142" i="2"/>
  <c r="D142" i="2"/>
  <c r="C142" i="2"/>
  <c r="I141" i="2"/>
  <c r="H141" i="2"/>
  <c r="G141" i="2"/>
  <c r="D141" i="2"/>
  <c r="C141" i="2"/>
  <c r="I140" i="2"/>
  <c r="H140" i="2"/>
  <c r="G140" i="2"/>
  <c r="D140" i="2"/>
  <c r="C140" i="2"/>
  <c r="I139" i="2"/>
  <c r="H139" i="2"/>
  <c r="G139" i="2"/>
  <c r="D139" i="2"/>
  <c r="C139" i="2"/>
  <c r="I138" i="2"/>
  <c r="H138" i="2"/>
  <c r="G138" i="2"/>
  <c r="D138" i="2"/>
  <c r="C138" i="2"/>
  <c r="I137" i="2"/>
  <c r="H137" i="2"/>
  <c r="G137" i="2"/>
  <c r="D137" i="2"/>
  <c r="C137" i="2"/>
  <c r="I136" i="2"/>
  <c r="H136" i="2"/>
  <c r="G136" i="2"/>
  <c r="D136" i="2"/>
  <c r="C136" i="2"/>
  <c r="I135" i="2"/>
  <c r="H135" i="2"/>
  <c r="G135" i="2"/>
  <c r="D135" i="2"/>
  <c r="C135" i="2"/>
  <c r="I134" i="2"/>
  <c r="H134" i="2"/>
  <c r="G134" i="2"/>
  <c r="D134" i="2"/>
  <c r="C134" i="2"/>
  <c r="I133" i="2"/>
  <c r="H133" i="2"/>
  <c r="G133" i="2"/>
  <c r="D133" i="2"/>
  <c r="C133" i="2"/>
  <c r="I132" i="2"/>
  <c r="H132" i="2"/>
  <c r="G132" i="2"/>
  <c r="D132" i="2"/>
  <c r="C132" i="2"/>
  <c r="I131" i="2"/>
  <c r="H131" i="2"/>
  <c r="G131" i="2"/>
  <c r="D131" i="2"/>
  <c r="C131" i="2"/>
  <c r="I130" i="2"/>
  <c r="H130" i="2"/>
  <c r="G130" i="2"/>
  <c r="D130" i="2"/>
  <c r="C130" i="2"/>
  <c r="I129" i="2"/>
  <c r="H129" i="2"/>
  <c r="G129" i="2"/>
  <c r="D129" i="2"/>
  <c r="C129" i="2"/>
  <c r="I128" i="2"/>
  <c r="H128" i="2"/>
  <c r="G128" i="2"/>
  <c r="D128" i="2"/>
  <c r="C128" i="2"/>
  <c r="I127" i="2"/>
  <c r="H127" i="2"/>
  <c r="G127" i="2"/>
  <c r="D127" i="2"/>
  <c r="C127" i="2"/>
  <c r="I126" i="2"/>
  <c r="H126" i="2"/>
  <c r="G126" i="2"/>
  <c r="D126" i="2"/>
  <c r="C126" i="2"/>
  <c r="I125" i="2"/>
  <c r="H125" i="2"/>
  <c r="G125" i="2"/>
  <c r="D125" i="2"/>
  <c r="C125" i="2"/>
  <c r="I124" i="2"/>
  <c r="H124" i="2"/>
  <c r="G124" i="2"/>
  <c r="D124" i="2"/>
  <c r="C124" i="2"/>
  <c r="I123" i="2"/>
  <c r="H123" i="2"/>
  <c r="G123" i="2"/>
  <c r="D123" i="2"/>
  <c r="C123" i="2"/>
  <c r="I122" i="2"/>
  <c r="H122" i="2"/>
  <c r="G122" i="2"/>
  <c r="D122" i="2"/>
  <c r="C122" i="2"/>
  <c r="I121" i="2"/>
  <c r="H121" i="2"/>
  <c r="G121" i="2"/>
  <c r="D121" i="2"/>
  <c r="C121" i="2"/>
  <c r="I120" i="2"/>
  <c r="H120" i="2"/>
  <c r="G120" i="2"/>
  <c r="D120" i="2"/>
  <c r="C120" i="2"/>
  <c r="I119" i="2"/>
  <c r="H119" i="2"/>
  <c r="G119" i="2"/>
  <c r="D119" i="2"/>
  <c r="C119" i="2"/>
  <c r="I118" i="2"/>
  <c r="H118" i="2"/>
  <c r="G118" i="2"/>
  <c r="D118" i="2"/>
  <c r="C118" i="2"/>
  <c r="I117" i="2"/>
  <c r="H117" i="2"/>
  <c r="G117" i="2"/>
  <c r="D117" i="2"/>
  <c r="C117" i="2"/>
  <c r="I116" i="2"/>
  <c r="H116" i="2"/>
  <c r="G116" i="2"/>
  <c r="D116" i="2"/>
  <c r="C116" i="2"/>
  <c r="I115" i="2"/>
  <c r="H115" i="2"/>
  <c r="G115" i="2"/>
  <c r="D115" i="2"/>
  <c r="C115" i="2"/>
  <c r="I114" i="2"/>
  <c r="H114" i="2"/>
  <c r="G114" i="2"/>
  <c r="D114" i="2"/>
  <c r="C114" i="2"/>
  <c r="I113" i="2"/>
  <c r="H113" i="2"/>
  <c r="G113" i="2"/>
  <c r="D113" i="2"/>
  <c r="C113" i="2"/>
  <c r="I112" i="2"/>
  <c r="H112" i="2"/>
  <c r="G112" i="2"/>
  <c r="D112" i="2"/>
  <c r="C112" i="2"/>
  <c r="I111" i="2"/>
  <c r="H111" i="2"/>
  <c r="G111" i="2"/>
  <c r="D111" i="2"/>
  <c r="C111" i="2"/>
  <c r="I110" i="2"/>
  <c r="H110" i="2"/>
  <c r="G110" i="2"/>
  <c r="D110" i="2"/>
  <c r="C110" i="2"/>
  <c r="I109" i="2"/>
  <c r="H109" i="2"/>
  <c r="G109" i="2"/>
  <c r="D109" i="2"/>
  <c r="C109" i="2"/>
  <c r="I108" i="2"/>
  <c r="H108" i="2"/>
  <c r="G108" i="2"/>
  <c r="D108" i="2"/>
  <c r="C108" i="2"/>
  <c r="I107" i="2"/>
  <c r="H107" i="2"/>
  <c r="G107" i="2"/>
  <c r="D107" i="2"/>
  <c r="C107" i="2"/>
  <c r="I106" i="2"/>
  <c r="H106" i="2"/>
  <c r="G106" i="2"/>
  <c r="D106" i="2"/>
  <c r="C106" i="2"/>
  <c r="I105" i="2"/>
  <c r="H105" i="2"/>
  <c r="G105" i="2"/>
  <c r="D105" i="2"/>
  <c r="C105" i="2"/>
  <c r="I104" i="2"/>
  <c r="H104" i="2"/>
  <c r="G104" i="2"/>
  <c r="D104" i="2"/>
  <c r="C104" i="2"/>
  <c r="I103" i="2"/>
  <c r="H103" i="2"/>
  <c r="G103" i="2"/>
  <c r="D103" i="2"/>
  <c r="C103" i="2"/>
  <c r="I102" i="2"/>
  <c r="H102" i="2"/>
  <c r="G102" i="2"/>
  <c r="D102" i="2"/>
  <c r="C102" i="2"/>
  <c r="I101" i="2"/>
  <c r="H101" i="2"/>
  <c r="G101" i="2"/>
  <c r="D101" i="2"/>
  <c r="C101" i="2"/>
  <c r="I100" i="2"/>
  <c r="H100" i="2"/>
  <c r="G100" i="2"/>
  <c r="D100" i="2"/>
  <c r="C100" i="2"/>
  <c r="I99" i="2"/>
  <c r="H99" i="2"/>
  <c r="G99" i="2"/>
  <c r="D99" i="2"/>
  <c r="C99" i="2"/>
  <c r="I98" i="2"/>
  <c r="H98" i="2"/>
  <c r="G98" i="2"/>
  <c r="D98" i="2"/>
  <c r="C98" i="2"/>
  <c r="I97" i="2"/>
  <c r="H97" i="2"/>
  <c r="G97" i="2"/>
  <c r="D97" i="2"/>
  <c r="C97" i="2"/>
  <c r="I96" i="2"/>
  <c r="H96" i="2"/>
  <c r="G96" i="2"/>
  <c r="D96" i="2"/>
  <c r="C96" i="2"/>
  <c r="I95" i="2"/>
  <c r="H95" i="2"/>
  <c r="G95" i="2"/>
  <c r="D95" i="2"/>
  <c r="C95" i="2"/>
  <c r="I94" i="2"/>
  <c r="H94" i="2"/>
  <c r="G94" i="2"/>
  <c r="D94" i="2"/>
  <c r="C94" i="2"/>
  <c r="I93" i="2"/>
  <c r="H93" i="2"/>
  <c r="G93" i="2"/>
  <c r="D93" i="2"/>
  <c r="C93" i="2"/>
  <c r="I92" i="2"/>
  <c r="H92" i="2"/>
  <c r="G92" i="2"/>
  <c r="D92" i="2"/>
  <c r="C92" i="2"/>
  <c r="I91" i="2"/>
  <c r="H91" i="2"/>
  <c r="G91" i="2"/>
  <c r="D91" i="2"/>
  <c r="C91" i="2"/>
  <c r="I90" i="2"/>
  <c r="H90" i="2"/>
  <c r="G90" i="2"/>
  <c r="D90" i="2"/>
  <c r="C90" i="2"/>
  <c r="I89" i="2"/>
  <c r="H89" i="2"/>
  <c r="G89" i="2"/>
  <c r="D89" i="2"/>
  <c r="C89" i="2"/>
  <c r="I88" i="2"/>
  <c r="H88" i="2"/>
  <c r="G88" i="2"/>
  <c r="D88" i="2"/>
  <c r="C88" i="2"/>
  <c r="I87" i="2"/>
  <c r="H87" i="2"/>
  <c r="G87" i="2"/>
  <c r="D87" i="2"/>
  <c r="C87" i="2"/>
  <c r="I86" i="2"/>
  <c r="H86" i="2"/>
  <c r="G86" i="2"/>
  <c r="D86" i="2"/>
  <c r="C86" i="2"/>
  <c r="I85" i="2"/>
  <c r="H85" i="2"/>
  <c r="G85" i="2"/>
  <c r="D85" i="2"/>
  <c r="C85" i="2"/>
  <c r="I84" i="2"/>
  <c r="H84" i="2"/>
  <c r="G84" i="2"/>
  <c r="D84" i="2"/>
  <c r="C84" i="2"/>
  <c r="I83" i="2"/>
  <c r="H83" i="2"/>
  <c r="G83" i="2"/>
  <c r="D83" i="2"/>
  <c r="C83" i="2"/>
  <c r="I82" i="2"/>
  <c r="H82" i="2"/>
  <c r="G82" i="2"/>
  <c r="D82" i="2"/>
  <c r="C82" i="2"/>
  <c r="I81" i="2"/>
  <c r="H81" i="2"/>
  <c r="G81" i="2"/>
  <c r="D81" i="2"/>
  <c r="C81" i="2"/>
  <c r="I80" i="2"/>
  <c r="H80" i="2"/>
  <c r="G80" i="2"/>
  <c r="D80" i="2"/>
  <c r="C80" i="2"/>
  <c r="I79" i="2"/>
  <c r="H79" i="2"/>
  <c r="G79" i="2"/>
  <c r="D79" i="2"/>
  <c r="C79" i="2"/>
  <c r="I78" i="2"/>
  <c r="H78" i="2"/>
  <c r="G78" i="2"/>
  <c r="D78" i="2"/>
  <c r="C78" i="2"/>
  <c r="I77" i="2"/>
  <c r="H77" i="2"/>
  <c r="G77" i="2"/>
  <c r="D77" i="2"/>
  <c r="C77" i="2"/>
  <c r="I76" i="2"/>
  <c r="H76" i="2"/>
  <c r="G76" i="2"/>
  <c r="D76" i="2"/>
  <c r="C76" i="2"/>
  <c r="I75" i="2"/>
  <c r="H75" i="2"/>
  <c r="G75" i="2"/>
  <c r="D75" i="2"/>
  <c r="C75" i="2"/>
  <c r="I74" i="2"/>
  <c r="H74" i="2"/>
  <c r="G74" i="2"/>
  <c r="D74" i="2"/>
  <c r="C74" i="2"/>
  <c r="I73" i="2"/>
  <c r="H73" i="2"/>
  <c r="G73" i="2"/>
  <c r="D73" i="2"/>
  <c r="C73" i="2"/>
  <c r="I72" i="2"/>
  <c r="H72" i="2"/>
  <c r="G72" i="2"/>
  <c r="D72" i="2"/>
  <c r="C72" i="2"/>
  <c r="I71" i="2"/>
  <c r="H71" i="2"/>
  <c r="G71" i="2"/>
  <c r="D71" i="2"/>
  <c r="C71" i="2"/>
  <c r="I70" i="2"/>
  <c r="H70" i="2"/>
  <c r="G70" i="2"/>
  <c r="D70" i="2"/>
  <c r="C70" i="2"/>
  <c r="I69" i="2"/>
  <c r="H69" i="2"/>
  <c r="G69" i="2"/>
  <c r="D69" i="2"/>
  <c r="C69" i="2"/>
  <c r="I68" i="2"/>
  <c r="H68" i="2"/>
  <c r="G68" i="2"/>
  <c r="D68" i="2"/>
  <c r="C68" i="2"/>
  <c r="I67" i="2"/>
  <c r="H67" i="2"/>
  <c r="G67" i="2"/>
  <c r="D67" i="2"/>
  <c r="C67" i="2"/>
  <c r="I66" i="2"/>
  <c r="H66" i="2"/>
  <c r="G66" i="2"/>
  <c r="D66" i="2"/>
  <c r="C66" i="2"/>
  <c r="I65" i="2"/>
  <c r="H65" i="2"/>
  <c r="G65" i="2"/>
  <c r="D65" i="2"/>
  <c r="C65" i="2"/>
  <c r="I64" i="2"/>
  <c r="H64" i="2"/>
  <c r="G64" i="2"/>
  <c r="D64" i="2"/>
  <c r="C64" i="2"/>
  <c r="I63" i="2"/>
  <c r="H63" i="2"/>
  <c r="G63" i="2"/>
  <c r="D63" i="2"/>
  <c r="C63" i="2"/>
  <c r="I62" i="2"/>
  <c r="H62" i="2"/>
  <c r="G62" i="2"/>
  <c r="D62" i="2"/>
  <c r="C62" i="2"/>
  <c r="I61" i="2"/>
  <c r="H61" i="2"/>
  <c r="G61" i="2"/>
  <c r="D61" i="2"/>
  <c r="C61" i="2"/>
  <c r="I60" i="2"/>
  <c r="H60" i="2"/>
  <c r="G60" i="2"/>
  <c r="D60" i="2"/>
  <c r="C60" i="2"/>
  <c r="I59" i="2"/>
  <c r="H59" i="2"/>
  <c r="G59" i="2"/>
  <c r="D59" i="2"/>
  <c r="C59" i="2"/>
  <c r="I58" i="2"/>
  <c r="H58" i="2"/>
  <c r="G58" i="2"/>
  <c r="D58" i="2"/>
  <c r="C58" i="2"/>
  <c r="I57" i="2"/>
  <c r="H57" i="2"/>
  <c r="G57" i="2"/>
  <c r="D57" i="2"/>
  <c r="C57" i="2"/>
  <c r="I56" i="2"/>
  <c r="H56" i="2"/>
  <c r="G56" i="2"/>
  <c r="D56" i="2"/>
  <c r="C56" i="2"/>
  <c r="I55" i="2"/>
  <c r="H55" i="2"/>
  <c r="G55" i="2"/>
  <c r="D55" i="2"/>
  <c r="C55" i="2"/>
  <c r="I54" i="2"/>
  <c r="H54" i="2"/>
  <c r="G54" i="2"/>
  <c r="D54" i="2"/>
  <c r="C54" i="2"/>
  <c r="I53" i="2"/>
  <c r="H53" i="2"/>
  <c r="G53" i="2"/>
  <c r="D53" i="2"/>
  <c r="C53" i="2"/>
  <c r="I52" i="2"/>
  <c r="H52" i="2"/>
  <c r="G52" i="2"/>
  <c r="D52" i="2"/>
  <c r="C52" i="2"/>
  <c r="I51" i="2"/>
  <c r="H51" i="2"/>
  <c r="G51" i="2"/>
  <c r="D51" i="2"/>
  <c r="C51" i="2"/>
  <c r="I50" i="2"/>
  <c r="H50" i="2"/>
  <c r="G50" i="2"/>
  <c r="D50" i="2"/>
  <c r="C50" i="2"/>
  <c r="I49" i="2"/>
  <c r="H49" i="2"/>
  <c r="G49" i="2"/>
  <c r="D49" i="2"/>
  <c r="C49" i="2"/>
  <c r="I48" i="2"/>
  <c r="H48" i="2"/>
  <c r="G48" i="2"/>
  <c r="D48" i="2"/>
  <c r="C48" i="2"/>
  <c r="I47" i="2"/>
  <c r="H47" i="2"/>
  <c r="G47" i="2"/>
  <c r="D47" i="2"/>
  <c r="C47" i="2"/>
  <c r="I46" i="2"/>
  <c r="H46" i="2"/>
  <c r="G46" i="2"/>
  <c r="D46" i="2"/>
  <c r="C46" i="2"/>
  <c r="I45" i="2"/>
  <c r="H45" i="2"/>
  <c r="G45" i="2"/>
  <c r="D45" i="2"/>
  <c r="C45" i="2"/>
  <c r="I44" i="2"/>
  <c r="H44" i="2"/>
  <c r="G44" i="2"/>
  <c r="D44" i="2"/>
  <c r="C44" i="2"/>
  <c r="I43" i="2"/>
  <c r="H43" i="2"/>
  <c r="G43" i="2"/>
  <c r="D43" i="2"/>
  <c r="C43" i="2"/>
  <c r="I42" i="2"/>
  <c r="H42" i="2"/>
  <c r="G42" i="2"/>
  <c r="D42" i="2"/>
  <c r="C42" i="2"/>
  <c r="I41" i="2"/>
  <c r="H41" i="2"/>
  <c r="G41" i="2"/>
  <c r="D41" i="2"/>
  <c r="C41" i="2"/>
  <c r="I40" i="2"/>
  <c r="H40" i="2"/>
  <c r="G40" i="2"/>
  <c r="D40" i="2"/>
  <c r="C40" i="2"/>
  <c r="I39" i="2"/>
  <c r="H39" i="2"/>
  <c r="G39" i="2"/>
  <c r="D39" i="2"/>
  <c r="C39" i="2"/>
  <c r="I38" i="2"/>
  <c r="H38" i="2"/>
  <c r="G38" i="2"/>
  <c r="D38" i="2"/>
  <c r="C38" i="2"/>
  <c r="I37" i="2"/>
  <c r="H37" i="2"/>
  <c r="G37" i="2"/>
  <c r="D37" i="2"/>
  <c r="C37" i="2"/>
  <c r="I36" i="2"/>
  <c r="H36" i="2"/>
  <c r="G36" i="2"/>
  <c r="D36" i="2"/>
  <c r="C36" i="2"/>
  <c r="I35" i="2"/>
  <c r="H35" i="2"/>
  <c r="G35" i="2"/>
  <c r="D35" i="2"/>
  <c r="C35" i="2"/>
  <c r="I34" i="2"/>
  <c r="H34" i="2"/>
  <c r="G34" i="2"/>
  <c r="D34" i="2"/>
  <c r="C34" i="2"/>
  <c r="I33" i="2"/>
  <c r="H33" i="2"/>
  <c r="G33" i="2"/>
  <c r="D33" i="2"/>
  <c r="C33" i="2"/>
  <c r="I32" i="2"/>
  <c r="H32" i="2"/>
  <c r="G32" i="2"/>
  <c r="D32" i="2"/>
  <c r="C32" i="2"/>
  <c r="I31" i="2"/>
  <c r="H31" i="2"/>
  <c r="G31" i="2"/>
  <c r="D31" i="2"/>
  <c r="C31" i="2"/>
  <c r="I30" i="2"/>
  <c r="H30" i="2"/>
  <c r="G30" i="2"/>
  <c r="D30" i="2"/>
  <c r="C30" i="2"/>
  <c r="I29" i="2"/>
  <c r="H29" i="2"/>
  <c r="G29" i="2"/>
  <c r="D29" i="2"/>
  <c r="C29" i="2"/>
  <c r="I28" i="2"/>
  <c r="H28" i="2"/>
  <c r="G28" i="2"/>
  <c r="D28" i="2"/>
  <c r="C28" i="2"/>
  <c r="I27" i="2"/>
  <c r="H27" i="2"/>
  <c r="G27" i="2"/>
  <c r="D27" i="2"/>
  <c r="C27" i="2"/>
  <c r="I26" i="2"/>
  <c r="H26" i="2"/>
  <c r="G26" i="2"/>
  <c r="D26" i="2"/>
  <c r="C26" i="2"/>
  <c r="I25" i="2"/>
  <c r="H25" i="2"/>
  <c r="G25" i="2"/>
  <c r="D25" i="2"/>
  <c r="C25" i="2"/>
  <c r="I24" i="2"/>
  <c r="H24" i="2"/>
  <c r="G24" i="2"/>
  <c r="D24" i="2"/>
  <c r="C24" i="2"/>
  <c r="I23" i="2"/>
  <c r="H23" i="2"/>
  <c r="G23" i="2"/>
  <c r="D23" i="2"/>
  <c r="C23" i="2"/>
  <c r="I22" i="2"/>
  <c r="H22" i="2"/>
  <c r="G22" i="2"/>
  <c r="D22" i="2"/>
  <c r="C22" i="2"/>
  <c r="I21" i="2"/>
  <c r="H21" i="2"/>
  <c r="G21" i="2"/>
  <c r="D21" i="2"/>
  <c r="C21" i="2"/>
  <c r="H20" i="2"/>
  <c r="I20" i="2" s="1"/>
  <c r="G20" i="2"/>
  <c r="D20" i="2"/>
  <c r="C20" i="2"/>
  <c r="H19" i="2"/>
  <c r="I19" i="2" s="1"/>
  <c r="G19" i="2"/>
  <c r="D19" i="2"/>
  <c r="C19" i="2"/>
  <c r="H18" i="2"/>
  <c r="I18" i="2" s="1"/>
  <c r="G18" i="2"/>
  <c r="D18" i="2"/>
  <c r="C18" i="2"/>
  <c r="H17" i="2"/>
  <c r="I17" i="2" s="1"/>
  <c r="G17" i="2"/>
  <c r="D17" i="2"/>
  <c r="C17" i="2"/>
  <c r="H16" i="2"/>
  <c r="I16" i="2" s="1"/>
  <c r="G16" i="2"/>
  <c r="D16" i="2"/>
  <c r="C16" i="2"/>
  <c r="H15" i="2"/>
  <c r="I15" i="2" s="1"/>
  <c r="G15" i="2"/>
  <c r="D15" i="2"/>
  <c r="C15" i="2"/>
  <c r="H14" i="2"/>
  <c r="I14" i="2" s="1"/>
  <c r="G14" i="2"/>
  <c r="D14" i="2"/>
  <c r="C14" i="2"/>
  <c r="H13" i="2"/>
  <c r="I13" i="2" s="1"/>
  <c r="G13" i="2"/>
  <c r="D13" i="2"/>
  <c r="C13" i="2"/>
  <c r="I12" i="2"/>
  <c r="H12" i="2"/>
  <c r="G12" i="2"/>
  <c r="D12" i="2"/>
  <c r="C12" i="2"/>
  <c r="H11" i="2"/>
  <c r="I11" i="2" s="1"/>
  <c r="G11" i="2"/>
  <c r="D11" i="2"/>
  <c r="C11" i="2"/>
  <c r="H10" i="2"/>
  <c r="I10" i="2" s="1"/>
  <c r="G10" i="2"/>
  <c r="D10" i="2"/>
  <c r="C10" i="2"/>
  <c r="H9" i="2"/>
  <c r="I9" i="2" s="1"/>
  <c r="G9" i="2"/>
  <c r="D9" i="2"/>
  <c r="C9" i="2"/>
  <c r="H8" i="2"/>
  <c r="I8" i="2" s="1"/>
  <c r="G8" i="2"/>
  <c r="D8" i="2"/>
  <c r="C8" i="2"/>
  <c r="H7" i="2"/>
  <c r="I7" i="2" s="1"/>
  <c r="G7" i="2"/>
  <c r="D7" i="2"/>
  <c r="C7" i="2"/>
  <c r="H6" i="2"/>
  <c r="I6" i="2" s="1"/>
  <c r="G6" i="2"/>
  <c r="D6" i="2"/>
  <c r="C6" i="2"/>
  <c r="I5" i="2"/>
  <c r="H5" i="2"/>
  <c r="G5" i="2"/>
  <c r="D5" i="2"/>
  <c r="C5" i="2"/>
  <c r="H4" i="2"/>
  <c r="I4" i="2" s="1"/>
  <c r="G4" i="2"/>
  <c r="D4" i="2"/>
  <c r="C4" i="2"/>
  <c r="H3" i="2"/>
  <c r="I3" i="2" s="1"/>
  <c r="G3" i="2"/>
  <c r="D3" i="2"/>
  <c r="C3" i="2"/>
  <c r="H2" i="2"/>
  <c r="I2" i="2" s="1"/>
  <c r="G2" i="2"/>
  <c r="D2" i="2"/>
  <c r="C2" i="2"/>
  <c r="G4" i="1"/>
  <c r="E4" i="1"/>
  <c r="L16" i="4" s="1"/>
  <c r="L5" i="4" l="1"/>
  <c r="H3" i="4"/>
  <c r="I3" i="4"/>
  <c r="L9" i="4"/>
  <c r="B6" i="4"/>
  <c r="C6" i="4"/>
  <c r="C2" i="4"/>
  <c r="B15" i="1"/>
  <c r="H2" i="4"/>
  <c r="B5" i="4"/>
  <c r="F7" i="4"/>
  <c r="L14" i="4"/>
  <c r="L2" i="4"/>
  <c r="C5" i="4"/>
  <c r="B4" i="4"/>
  <c r="H6" i="4"/>
  <c r="B2" i="4"/>
  <c r="L12" i="4"/>
  <c r="F2" i="4"/>
  <c r="C7" i="4"/>
  <c r="B3" i="4"/>
  <c r="F5" i="4"/>
  <c r="L7" i="4"/>
  <c r="L15" i="4"/>
  <c r="L3" i="4"/>
  <c r="F6" i="4"/>
  <c r="L11" i="4"/>
  <c r="F4" i="4"/>
  <c r="H4" i="4"/>
  <c r="L6" i="4"/>
  <c r="L13" i="4"/>
  <c r="I2" i="4"/>
  <c r="C3" i="4"/>
  <c r="H5" i="4"/>
  <c r="L10" i="4"/>
  <c r="C4" i="4"/>
  <c r="I6" i="4"/>
  <c r="I4" i="4"/>
  <c r="B7" i="4"/>
  <c r="L4" i="4"/>
  <c r="F3" i="4"/>
  <c r="I5" i="4"/>
  <c r="L8" i="4"/>
  <c r="A10" i="1" l="1"/>
  <c r="E6" i="1"/>
  <c r="A6" i="1"/>
  <c r="E10" i="1"/>
</calcChain>
</file>

<file path=xl/sharedStrings.xml><?xml version="1.0" encoding="utf-8"?>
<sst xmlns="http://schemas.openxmlformats.org/spreadsheetml/2006/main" count="228" uniqueCount="132">
  <si>
    <t>RYORI  /  CONTROL DE MERMAS</t>
  </si>
  <si>
    <t>Identifica cuánto pierdes, dónde ocurre y qué tipo de merma genera mayor costo.</t>
  </si>
  <si>
    <t>PERÍODO</t>
  </si>
  <si>
    <t>Este mes</t>
  </si>
  <si>
    <t>Desde:</t>
  </si>
  <si>
    <t>Hasta:</t>
  </si>
  <si>
    <t>PÉRDIDA TOTAL</t>
  </si>
  <si>
    <t>EVENTOS REGISTRADOS</t>
  </si>
  <si>
    <t>PRODUCTOS AFECTADOS</t>
  </si>
  <si>
    <t>PÉRDIDA MEDIA / EVENTO</t>
  </si>
  <si>
    <t>Selecciona Hoy, Esta semana, Este mes o un rango Personalizado. Para fechas personalizadas, edita Configuración. Todos los KPI y gráficos usan el mismo filtro.</t>
  </si>
  <si>
    <t>RANGO ACTIVO</t>
  </si>
  <si>
    <t>Una hoja registra las mermas. Ryori puede conectar inventario, compras, recetas, producción y ventas para analizar sus causas y su impacto.</t>
  </si>
  <si>
    <t>Fecha</t>
  </si>
  <si>
    <t>Código</t>
  </si>
  <si>
    <t>Producto</t>
  </si>
  <si>
    <t>Categoría</t>
  </si>
  <si>
    <t>Tipo de merma</t>
  </si>
  <si>
    <t>Cantidad</t>
  </si>
  <si>
    <t>Unidad</t>
  </si>
  <si>
    <t>Costo unitario S/</t>
  </si>
  <si>
    <t>Pérdida S/</t>
  </si>
  <si>
    <t>Área</t>
  </si>
  <si>
    <t>Motivo / observación</t>
  </si>
  <si>
    <t>P001</t>
  </si>
  <si>
    <t>Limpieza</t>
  </si>
  <si>
    <t>Cocina</t>
  </si>
  <si>
    <t>Preparación · Corte y limpieza</t>
  </si>
  <si>
    <t>P002</t>
  </si>
  <si>
    <t>Deterioro</t>
  </si>
  <si>
    <t>Almacén</t>
  </si>
  <si>
    <t>Caducidad · Producto no apto</t>
  </si>
  <si>
    <t>P004</t>
  </si>
  <si>
    <t>Producción</t>
  </si>
  <si>
    <t>Sobreproducción · Exceso de cocción</t>
  </si>
  <si>
    <t>P005</t>
  </si>
  <si>
    <t>Preparación · Pelado</t>
  </si>
  <si>
    <t>P003</t>
  </si>
  <si>
    <t>Caducidad · Cadena de frío</t>
  </si>
  <si>
    <t>P006</t>
  </si>
  <si>
    <t>Preparación · Exprimido</t>
  </si>
  <si>
    <t>P007</t>
  </si>
  <si>
    <t>Sobrante no reutilizable</t>
  </si>
  <si>
    <t>Sobreproducción · Arroz preparado</t>
  </si>
  <si>
    <t>P009</t>
  </si>
  <si>
    <t>Caducidad · Hojas dañadas</t>
  </si>
  <si>
    <t>Error de preparación · Sobre cocción</t>
  </si>
  <si>
    <t>P012</t>
  </si>
  <si>
    <t>Error operativo</t>
  </si>
  <si>
    <t>Delivery</t>
  </si>
  <si>
    <t>Error de preparación · Envases dañados</t>
  </si>
  <si>
    <t>Error de preparación · Porción descartada</t>
  </si>
  <si>
    <t>P010</t>
  </si>
  <si>
    <t>Caducidad · Producto vencido</t>
  </si>
  <si>
    <t>P014</t>
  </si>
  <si>
    <t>Caducidad · Tomate malogrado</t>
  </si>
  <si>
    <t>P015</t>
  </si>
  <si>
    <t>Sobreproducción · Producción no vendida</t>
  </si>
  <si>
    <t>P013</t>
  </si>
  <si>
    <t>Bar</t>
  </si>
  <si>
    <t>Caducidad · Leche vencida</t>
  </si>
  <si>
    <t>Error de preparación · Hamburguesa descartada</t>
  </si>
  <si>
    <t>P011</t>
  </si>
  <si>
    <t>Sobreproducción · Panes preparados</t>
  </si>
  <si>
    <t>P008</t>
  </si>
  <si>
    <t>Derrame · Aceite derramado</t>
  </si>
  <si>
    <t>Preparación · Recortes de pescado</t>
  </si>
  <si>
    <t>Pollo entero</t>
  </si>
  <si>
    <t>Proteínas</t>
  </si>
  <si>
    <t>kg</t>
  </si>
  <si>
    <t>Pescado fresco</t>
  </si>
  <si>
    <t>Carne molida</t>
  </si>
  <si>
    <t>Papa</t>
  </si>
  <si>
    <t>Verduras</t>
  </si>
  <si>
    <t>Cebolla</t>
  </si>
  <si>
    <t>Limón</t>
  </si>
  <si>
    <t>Arroz</t>
  </si>
  <si>
    <t>Abarrotes</t>
  </si>
  <si>
    <t>Aceite</t>
  </si>
  <si>
    <t>litro</t>
  </si>
  <si>
    <t>Lechuga</t>
  </si>
  <si>
    <t>Queso</t>
  </si>
  <si>
    <t>Lácteos</t>
  </si>
  <si>
    <t>Pan hamburguesa</t>
  </si>
  <si>
    <t>Panadería</t>
  </si>
  <si>
    <t>unidad</t>
  </si>
  <si>
    <t>Envase delivery</t>
  </si>
  <si>
    <t>Empaques</t>
  </si>
  <si>
    <t>Leche</t>
  </si>
  <si>
    <t>Tomate</t>
  </si>
  <si>
    <t>Pollo deshuesado</t>
  </si>
  <si>
    <t>Eventos</t>
  </si>
  <si>
    <t>Semana del período</t>
  </si>
  <si>
    <t>Otros</t>
  </si>
  <si>
    <t>GUÍA RÁPIDA</t>
  </si>
  <si>
    <t>CONTROL DE MERMAS · RYORI</t>
  </si>
  <si>
    <t>1 · Configuración</t>
  </si>
  <si>
    <t>Selecciona el período que quieres analizar. El archivo contiene datos ficticios de septiembre de 2026.</t>
  </si>
  <si>
    <t>2 · Productos</t>
  </si>
  <si>
    <t>Registra tus insumos y productos con código único, categoría, unidad y costo unitario.</t>
  </si>
  <si>
    <t>3 · Registro de mermas</t>
  </si>
  <si>
    <t>En Dashboard selecciona Hoy, Esta semana, Este mes, Personalizado o Todo el historial. Para un rango propio, edita las fechas en Configuración y elige Personalizado.</t>
  </si>
  <si>
    <t>4 · Dashboard</t>
  </si>
  <si>
    <t>Los cuatro KPI y cuatro gráficos muestran solo los registros dentro del período seleccionado.</t>
  </si>
  <si>
    <t>5 · Resumen</t>
  </si>
  <si>
    <t>Consulta las tablas de apoyo de los gráficos, filtradas por el período configurado.</t>
  </si>
  <si>
    <t>Unidades</t>
  </si>
  <si>
    <t>Usa la misma unidad en Productos y Registro. Si compras por caja, registra el costo por la unidad que vayas a utilizar.</t>
  </si>
  <si>
    <t>Evita doble conteo</t>
  </si>
  <si>
    <t>Las mermas registradas son movimientos conocidos. No vuelvas a sumar una diferencia de inventario ya explicada por estas mermas.</t>
  </si>
  <si>
    <t>Costo y alcance</t>
  </si>
  <si>
    <t>La pérdida se calcula a costo unitario del producto; no equivale a precio de venta ni utilidad perdida.</t>
  </si>
  <si>
    <t>Indicador adicional</t>
  </si>
  <si>
    <t>El porcentaje de merma sobre ventas o compras requiere registrar ventas/compras del mismo período; aquí no se inventan esos datos.</t>
  </si>
  <si>
    <t>Compatibilidad</t>
  </si>
  <si>
    <t>Archivo .xlsx sin macros. Para capturar registros desde móvil, usa Excel móvil y desplázate por las columnas de Registro de mermas.</t>
  </si>
  <si>
    <t>PARÁMETROS</t>
  </si>
  <si>
    <t>VALOR</t>
  </si>
  <si>
    <t>Nombre del restaurante</t>
  </si>
  <si>
    <t>Restaurante de ejemplo</t>
  </si>
  <si>
    <t>Inicio del período</t>
  </si>
  <si>
    <t>Fin del período</t>
  </si>
  <si>
    <t>Moneda</t>
  </si>
  <si>
    <t>S/</t>
  </si>
  <si>
    <t>Nota</t>
  </si>
  <si>
    <t>Ejemplos ficticios. No mezclar mermas registradas con diferencias de inventario sin conciliarlas.</t>
  </si>
  <si>
    <t>CÓMO FILTRAR</t>
  </si>
  <si>
    <t>En Dashboard elige Hoy, Esta semana, Este mes, Personalizado o Todo el historial.</t>
  </si>
  <si>
    <t>FECHAS PERSONALIZADAS</t>
  </si>
  <si>
    <t>Edita B3 y B4 de esta hoja y selecciona Personalizado en Dashboard.</t>
  </si>
  <si>
    <t>DATOS DE EJEMPLO</t>
  </si>
  <si>
    <t>Los 20 registros de ejemplo corresponden a septiembre de 2026; usa Personalizado con 01/09/2026 a 30/09/2026 para verlos todos.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</si>
</sst>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S/ &quot;\ #,##0.00"/>
  </numFmts>
  <fonts count="12">
    <font>
      <sz val="11"/>
      <name val="Carlito"/>
    </font>
    <font>
      <b/>
      <sz val="19"/>
      <color rgb="FFFFFFFF"/>
      <name val="Carlito"/>
    </font>
    <font>
      <sz val="11"/>
      <color rgb="FF64748B"/>
      <name val="Carlito"/>
    </font>
    <font>
      <b/>
      <sz val="10"/>
      <color rgb="FF14865D"/>
      <name val="Carlito"/>
    </font>
    <font>
      <b/>
      <sz val="18"/>
      <color rgb="FF17212D"/>
      <name val="Carlito"/>
    </font>
    <font>
      <sz val="10"/>
      <color rgb="FF24476A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b/>
      <sz val="11"/>
      <color rgb="FF08764B"/>
      <name val="Carlito"/>
    </font>
    <font>
      <b/>
      <sz val="11"/>
      <name val="Carlito"/>
    </font>
    <font>
      <b/>
      <sz val="11"/>
      <color rgb="FF14865D"/>
      <name val="Carlito"/>
    </font>
    <font>
      <b/>
      <sz val="11"/>
      <color rgb="FF17212D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7212D"/>
      </patternFill>
    </fill>
    <fill>
      <patternFill patternType="solid">
        <fgColor rgb="FFEAF3EF"/>
      </patternFill>
    </fill>
    <fill>
      <patternFill patternType="solid">
        <fgColor rgb="FFF3F8F5"/>
      </patternFill>
    </fill>
    <fill>
      <patternFill patternType="solid">
        <fgColor rgb="FFEAF1FA"/>
      </patternFill>
    </fill>
    <fill>
      <patternFill patternType="solid">
        <fgColor rgb="FFDDF4E8"/>
      </patternFill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7" fillId="2" borderId="0" xfId="0" applyNumberFormat="1" applyFont="1" applyFill="1" applyBorder="1" applyAlignment="1">
      <alignment wrapText="1"/>
    </xf>
    <xf numFmtId="0" fontId="8" fillId="6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0" fontId="2" fillId="0" borderId="0" xfId="0" applyNumberFormat="1" applyFont="1" applyFill="1" applyBorder="1"/>
    <xf numFmtId="0" fontId="3" fillId="3" borderId="0" xfId="0" applyNumberFormat="1" applyFont="1" applyFill="1" applyBorder="1"/>
    <xf numFmtId="165" fontId="4" fillId="4" borderId="0" xfId="0" applyNumberFormat="1" applyFont="1" applyFill="1" applyBorder="1"/>
    <xf numFmtId="1" fontId="4" fillId="4" borderId="0" xfId="0" applyNumberFormat="1" applyFont="1" applyFill="1" applyBorder="1"/>
    <xf numFmtId="0" fontId="5" fillId="5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vertical="center" wrapText="1"/>
    </xf>
    <xf numFmtId="0" fontId="1" fillId="7" borderId="0" xfId="0" applyNumberFormat="1" applyFont="1" applyFill="1" applyBorder="1" applyAlignment="1">
      <alignment vertical="center"/>
    </xf>
    <xf numFmtId="0" fontId="8" fillId="8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r>
              <a:rPr lang="es-PE"/>
              <a:t>Pérdidas por tipo de merma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Pérdida S/</c:v>
          </c:tx>
          <c:invertIfNegative val="1"/>
          <c:cat>
            <c:strRef>
              <c:f>Resumen!$A$2:$A$7</c:f>
              <c:strCache>
                <c:ptCount val="6"/>
                <c:pt idx="0">
                  <c:v>Limpieza</c:v>
                </c:pt>
                <c:pt idx="1">
                  <c:v>Deterioro</c:v>
                </c:pt>
                <c:pt idx="2">
                  <c:v>Producción</c:v>
                </c:pt>
                <c:pt idx="3">
                  <c:v>Sobrante no reutilizable</c:v>
                </c:pt>
                <c:pt idx="4">
                  <c:v>Error operativo</c:v>
                </c:pt>
                <c:pt idx="5">
                  <c:v>Otros</c:v>
                </c:pt>
              </c:strCache>
            </c:strRef>
          </c:cat>
          <c:val>
            <c:numRef>
              <c:f>Resumen!$B$2:$B$7</c:f>
              <c:numCache>
                <c:formatCode>"S/ "\ #,##0.00</c:formatCode>
                <c:ptCount val="6"/>
                <c:pt idx="0">
                  <c:v>40.72</c:v>
                </c:pt>
                <c:pt idx="1">
                  <c:v>54.550000000000004</c:v>
                </c:pt>
                <c:pt idx="2">
                  <c:v>38.034999999999997</c:v>
                </c:pt>
                <c:pt idx="3">
                  <c:v>24.66</c:v>
                </c:pt>
                <c:pt idx="4">
                  <c:v>11.074999999999999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17-42A6-9424-4445C5F2A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S/ &quot;\ #,##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r>
              <a:rPr lang="es-PE"/>
              <a:t>Pérdidas por categoría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Pérdida S/</c:v>
          </c:tx>
          <c:invertIfNegative val="1"/>
          <c:cat>
            <c:strRef>
              <c:f>Resumen!$E$2:$E$7</c:f>
              <c:strCache>
                <c:ptCount val="6"/>
                <c:pt idx="0">
                  <c:v>Proteínas</c:v>
                </c:pt>
                <c:pt idx="1">
                  <c:v>Verduras</c:v>
                </c:pt>
                <c:pt idx="2">
                  <c:v>Abarrotes</c:v>
                </c:pt>
                <c:pt idx="3">
                  <c:v>Lácteos</c:v>
                </c:pt>
                <c:pt idx="4">
                  <c:v>Panadería</c:v>
                </c:pt>
                <c:pt idx="5">
                  <c:v>Empaques</c:v>
                </c:pt>
              </c:strCache>
            </c:strRef>
          </c:cat>
          <c:val>
            <c:numRef>
              <c:f>Resumen!$F$2:$F$7</c:f>
              <c:numCache>
                <c:formatCode>"S/ "\ #,##0.00</c:formatCode>
                <c:ptCount val="6"/>
                <c:pt idx="0">
                  <c:v>102.325</c:v>
                </c:pt>
                <c:pt idx="1">
                  <c:v>28.130000000000003</c:v>
                </c:pt>
                <c:pt idx="2">
                  <c:v>10.035</c:v>
                </c:pt>
                <c:pt idx="3">
                  <c:v>12.75</c:v>
                </c:pt>
                <c:pt idx="4">
                  <c:v>9</c:v>
                </c:pt>
                <c:pt idx="5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9-488D-AB4D-7DF1D86A1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S/ &quot;\ #,##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r>
              <a:rPr lang="es-PE"/>
              <a:t>Evolución semanal de pérdidas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Pérdida S/</c:v>
          </c:tx>
          <c:marker>
            <c:symbol val="none"/>
          </c:marker>
          <c:cat>
            <c:strRef>
              <c:f>Resumen!$H$2:$H$6</c:f>
              <c:strCache>
                <c:ptCount val="5"/>
                <c:pt idx="0">
                  <c:v>01/09 - 07/09</c:v>
                </c:pt>
                <c:pt idx="1">
                  <c:v>08/09 - 14/09</c:v>
                </c:pt>
                <c:pt idx="2">
                  <c:v>15/09 - 21/09</c:v>
                </c:pt>
                <c:pt idx="3">
                  <c:v>22/09 - 28/09</c:v>
                </c:pt>
                <c:pt idx="4">
                  <c:v>29/09 - 05/10</c:v>
                </c:pt>
              </c:strCache>
            </c:strRef>
          </c:cat>
          <c:val>
            <c:numRef>
              <c:f>Resumen!$I$2:$I$6</c:f>
              <c:numCache>
                <c:formatCode>"S/ "\ #,##0.00</c:formatCode>
                <c:ptCount val="5"/>
                <c:pt idx="0">
                  <c:v>54.26</c:v>
                </c:pt>
                <c:pt idx="1">
                  <c:v>44.284999999999997</c:v>
                </c:pt>
                <c:pt idx="2">
                  <c:v>31.67</c:v>
                </c:pt>
                <c:pt idx="3">
                  <c:v>38.824999999999996</c:v>
                </c:pt>
                <c:pt idx="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45E-4D83-8294-6FB8BE4D0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S/ &quot;\ #,##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r>
              <a:rPr lang="es-PE"/>
              <a:t>Pérdidas por producto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Pérdida S/</c:v>
          </c:tx>
          <c:invertIfNegative val="1"/>
          <c:cat>
            <c:strRef>
              <c:f>Resumen!$K$2:$K$16</c:f>
              <c:strCache>
                <c:ptCount val="15"/>
                <c:pt idx="0">
                  <c:v>Pollo entero</c:v>
                </c:pt>
                <c:pt idx="1">
                  <c:v>Pescado fresco</c:v>
                </c:pt>
                <c:pt idx="2">
                  <c:v>Carne molida</c:v>
                </c:pt>
                <c:pt idx="3">
                  <c:v>Papa</c:v>
                </c:pt>
                <c:pt idx="4">
                  <c:v>Cebolla</c:v>
                </c:pt>
                <c:pt idx="5">
                  <c:v>Limón</c:v>
                </c:pt>
                <c:pt idx="6">
                  <c:v>Arroz</c:v>
                </c:pt>
                <c:pt idx="7">
                  <c:v>Aceite</c:v>
                </c:pt>
                <c:pt idx="8">
                  <c:v>Lechuga</c:v>
                </c:pt>
                <c:pt idx="9">
                  <c:v>Queso</c:v>
                </c:pt>
                <c:pt idx="10">
                  <c:v>Pan hamburguesa</c:v>
                </c:pt>
                <c:pt idx="11">
                  <c:v>Envase delivery</c:v>
                </c:pt>
                <c:pt idx="12">
                  <c:v>Leche</c:v>
                </c:pt>
                <c:pt idx="13">
                  <c:v>Tomate</c:v>
                </c:pt>
                <c:pt idx="14">
                  <c:v>Pollo deshuesado</c:v>
                </c:pt>
              </c:strCache>
            </c:strRef>
          </c:cat>
          <c:val>
            <c:numRef>
              <c:f>Resumen!$L$2:$L$16</c:f>
              <c:numCache>
                <c:formatCode>"S/ "\ #,##0.00</c:formatCode>
                <c:ptCount val="15"/>
                <c:pt idx="0">
                  <c:v>20.925000000000001</c:v>
                </c:pt>
                <c:pt idx="1">
                  <c:v>54.25</c:v>
                </c:pt>
                <c:pt idx="2">
                  <c:v>17.25</c:v>
                </c:pt>
                <c:pt idx="3">
                  <c:v>10.080000000000002</c:v>
                </c:pt>
                <c:pt idx="4">
                  <c:v>1.9</c:v>
                </c:pt>
                <c:pt idx="5">
                  <c:v>4.55</c:v>
                </c:pt>
                <c:pt idx="6">
                  <c:v>5.76</c:v>
                </c:pt>
                <c:pt idx="7">
                  <c:v>4.2750000000000004</c:v>
                </c:pt>
                <c:pt idx="8">
                  <c:v>7.2</c:v>
                </c:pt>
                <c:pt idx="9">
                  <c:v>7.25</c:v>
                </c:pt>
                <c:pt idx="10">
                  <c:v>9</c:v>
                </c:pt>
                <c:pt idx="11">
                  <c:v>6.8</c:v>
                </c:pt>
                <c:pt idx="12">
                  <c:v>5.5</c:v>
                </c:pt>
                <c:pt idx="13">
                  <c:v>4.4000000000000004</c:v>
                </c:pt>
                <c:pt idx="14">
                  <c:v>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7-42B8-B55D-42FF015D2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S/ &quot;\ #,##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123824</xdr:colOff>
      <xdr:row>30</xdr:row>
      <xdr:rowOff>0</xdr:rowOff>
    </xdr:from>
    <xdr:to>
      <xdr:col>6</xdr:col>
      <xdr:colOff>323849</xdr:colOff>
      <xdr:row>44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45</xdr:row>
      <xdr:rowOff>0</xdr:rowOff>
    </xdr:from>
    <xdr:to>
      <xdr:col>8</xdr:col>
      <xdr:colOff>0</xdr:colOff>
      <xdr:row>59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60</xdr:row>
      <xdr:rowOff>0</xdr:rowOff>
    </xdr:from>
    <xdr:to>
      <xdr:col>8</xdr:col>
      <xdr:colOff>0</xdr:colOff>
      <xdr:row>75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gistroMermasRyori" displayName="RegistroMermasRyori" ref="A1:K301" totalsRowShown="0">
  <tableColumns count="11">
    <tableColumn id="1" xr3:uid="{00000000-0010-0000-0000-000001000000}" name="Fecha"/>
    <tableColumn id="2" xr3:uid="{00000000-0010-0000-0000-000002000000}" name="Código"/>
    <tableColumn id="3" xr3:uid="{00000000-0010-0000-0000-000003000000}" name="Producto"/>
    <tableColumn id="4" xr3:uid="{00000000-0010-0000-0000-000004000000}" name="Categoría"/>
    <tableColumn id="5" xr3:uid="{00000000-0010-0000-0000-000005000000}" name="Tipo de merma"/>
    <tableColumn id="6" xr3:uid="{00000000-0010-0000-0000-000006000000}" name="Cantidad"/>
    <tableColumn id="7" xr3:uid="{00000000-0010-0000-0000-000007000000}" name="Unidad"/>
    <tableColumn id="8" xr3:uid="{00000000-0010-0000-0000-000008000000}" name="Costo unitario S/"/>
    <tableColumn id="9" xr3:uid="{00000000-0010-0000-0000-000009000000}" name="Pérdida S/"/>
    <tableColumn id="10" xr3:uid="{00000000-0010-0000-0000-00000A000000}" name="Área"/>
    <tableColumn id="11" xr3:uid="{00000000-0010-0000-0000-00000B000000}" name="Motivo / observac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ProductosMerma" displayName="TablaProductosMerma" ref="A1:E101" totalsRowShown="0">
  <tableColumns count="5">
    <tableColumn id="1" xr3:uid="{00000000-0010-0000-0100-000001000000}" name="Código"/>
    <tableColumn id="2" xr3:uid="{00000000-0010-0000-0100-000002000000}" name="Producto"/>
    <tableColumn id="3" xr3:uid="{00000000-0010-0000-0100-000003000000}" name="Categoría"/>
    <tableColumn id="4" xr3:uid="{00000000-0010-0000-0100-000004000000}" name="Unidad"/>
    <tableColumn id="5" xr3:uid="{00000000-0010-0000-0100-000005000000}" name="Costo unitario S/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workbookViewId="0">
      <selection activeCell="J45" sqref="J45"/>
    </sheetView>
  </sheetViews>
  <sheetFormatPr baseColWidth="10" defaultColWidth="9" defaultRowHeight="14.25"/>
  <cols>
    <col min="1" max="8" width="15" customWidth="1"/>
  </cols>
  <sheetData>
    <row r="1" spans="1:8">
      <c r="A1" s="15" t="s">
        <v>0</v>
      </c>
      <c r="B1" s="15"/>
      <c r="C1" s="15"/>
      <c r="D1" s="15"/>
      <c r="E1" s="15"/>
      <c r="F1" s="15"/>
      <c r="G1" s="15"/>
      <c r="H1" s="15"/>
    </row>
    <row r="2" spans="1:8">
      <c r="A2" s="15"/>
      <c r="B2" s="15"/>
      <c r="C2" s="15"/>
      <c r="D2" s="15"/>
      <c r="E2" s="15"/>
      <c r="F2" s="15"/>
      <c r="G2" s="15"/>
      <c r="H2" s="15"/>
    </row>
    <row r="3" spans="1:8">
      <c r="A3" s="9" t="s">
        <v>1</v>
      </c>
      <c r="B3" s="9"/>
      <c r="C3" s="9"/>
      <c r="D3" s="9"/>
      <c r="E3" s="9"/>
      <c r="F3" s="9"/>
      <c r="G3" s="9"/>
      <c r="H3" s="9"/>
    </row>
    <row r="4" spans="1:8" ht="33.950000000000003" customHeight="1">
      <c r="A4" s="5" t="s">
        <v>2</v>
      </c>
      <c r="B4" s="16" t="s">
        <v>3</v>
      </c>
      <c r="D4" s="6" t="s">
        <v>4</v>
      </c>
      <c r="E4" s="1">
        <f ca="1">IF(B4="Hoy",TODAY(),IF(B4="Esta semana",TODAY()-WEEKDAY(TODAY(),2)+1,IF(B4="Este mes",DATE(YEAR(TODAY()),MONTH(TODAY()),1),IF(B4="Todo el historial",DATE(2000,1,1),Configuración!B3))))</f>
        <v>46266</v>
      </c>
      <c r="F4" s="6" t="s">
        <v>5</v>
      </c>
      <c r="G4" s="1">
        <f ca="1">IF(B4="Hoy",TODAY(),IF(B4="Esta semana",TODAY()-WEEKDAY(TODAY(),2)+7,IF(B4="Este mes",EOMONTH(TODAY(),0),IF(B4="Todo el historial",DATE(2100,12,31),Configuración!B4))))</f>
        <v>46295</v>
      </c>
    </row>
    <row r="5" spans="1:8">
      <c r="A5" s="10" t="s">
        <v>6</v>
      </c>
      <c r="B5" s="10"/>
      <c r="C5" s="10"/>
      <c r="E5" s="10" t="s">
        <v>7</v>
      </c>
      <c r="F5" s="10"/>
      <c r="G5" s="10"/>
    </row>
    <row r="6" spans="1:8">
      <c r="A6" s="11">
        <f ca="1">SUM(Resumen!B2:B7)</f>
        <v>169.04</v>
      </c>
      <c r="B6" s="11"/>
      <c r="C6" s="11"/>
      <c r="E6" s="12">
        <f ca="1">SUM(Resumen!C2:C7)</f>
        <v>20</v>
      </c>
      <c r="F6" s="12"/>
      <c r="G6" s="12"/>
    </row>
    <row r="7" spans="1:8">
      <c r="A7" s="11"/>
      <c r="B7" s="11"/>
      <c r="C7" s="11"/>
      <c r="E7" s="12"/>
      <c r="F7" s="12"/>
      <c r="G7" s="12"/>
    </row>
    <row r="9" spans="1:8">
      <c r="A9" s="10" t="s">
        <v>8</v>
      </c>
      <c r="B9" s="10"/>
      <c r="C9" s="10"/>
      <c r="E9" s="10" t="s">
        <v>9</v>
      </c>
      <c r="F9" s="10"/>
      <c r="G9" s="10"/>
    </row>
    <row r="10" spans="1:8">
      <c r="A10" s="12">
        <f ca="1">COUNTIF(Resumen!L2:L16,"&gt;0")</f>
        <v>15</v>
      </c>
      <c r="B10" s="12"/>
      <c r="C10" s="12"/>
      <c r="E10" s="11">
        <f ca="1">IFERROR(SUM(Resumen!B2:B7)/SUM(Resumen!C2:C7),0)</f>
        <v>8.452</v>
      </c>
      <c r="F10" s="11"/>
      <c r="G10" s="11"/>
    </row>
    <row r="11" spans="1:8">
      <c r="A11" s="12"/>
      <c r="B11" s="12"/>
      <c r="C11" s="12"/>
      <c r="E11" s="11"/>
      <c r="F11" s="11"/>
      <c r="G11" s="11"/>
    </row>
    <row r="13" spans="1:8">
      <c r="A13" s="13" t="s">
        <v>10</v>
      </c>
      <c r="B13" s="13"/>
      <c r="C13" s="13"/>
      <c r="D13" s="13"/>
      <c r="E13" s="13"/>
      <c r="F13" s="13"/>
      <c r="G13" s="13"/>
      <c r="H13" s="13"/>
    </row>
    <row r="14" spans="1:8">
      <c r="A14" s="13"/>
      <c r="B14" s="13"/>
      <c r="C14" s="13"/>
      <c r="D14" s="13"/>
      <c r="E14" s="13"/>
      <c r="F14" s="13"/>
      <c r="G14" s="13"/>
      <c r="H14" s="13"/>
    </row>
    <row r="15" spans="1:8" ht="15">
      <c r="A15" s="7" t="s">
        <v>11</v>
      </c>
      <c r="B15" s="8" t="str">
        <f ca="1">TEXT(E4,"dd/mm/yyyy")&amp;"  →  "&amp;TEXT(G4,"dd/mm/yyyy")</f>
        <v>01/09/2026  →  30/09/2026</v>
      </c>
      <c r="C15" s="8"/>
      <c r="D15" s="8"/>
    </row>
    <row r="77" spans="1:8">
      <c r="A77" s="14" t="s">
        <v>12</v>
      </c>
      <c r="B77" s="14"/>
      <c r="C77" s="14"/>
      <c r="D77" s="14"/>
      <c r="E77" s="14"/>
      <c r="F77" s="14"/>
      <c r="G77" s="14"/>
      <c r="H77" s="14"/>
    </row>
    <row r="78" spans="1:8">
      <c r="A78" s="14"/>
      <c r="B78" s="14"/>
      <c r="C78" s="14"/>
      <c r="D78" s="14"/>
      <c r="E78" s="14"/>
      <c r="F78" s="14"/>
      <c r="G78" s="14"/>
      <c r="H78" s="14"/>
    </row>
    <row r="79" spans="1:8">
      <c r="A79" s="14"/>
      <c r="B79" s="14"/>
      <c r="C79" s="14"/>
      <c r="D79" s="14"/>
      <c r="E79" s="14"/>
      <c r="F79" s="14"/>
      <c r="G79" s="14"/>
      <c r="H79" s="14"/>
    </row>
  </sheetData>
  <mergeCells count="12">
    <mergeCell ref="A77:H79"/>
    <mergeCell ref="A9:C9"/>
    <mergeCell ref="A10:C11"/>
    <mergeCell ref="E9:G9"/>
    <mergeCell ref="E10:G11"/>
    <mergeCell ref="A13:H14"/>
    <mergeCell ref="A1:H2"/>
    <mergeCell ref="A3:H3"/>
    <mergeCell ref="A5:C5"/>
    <mergeCell ref="A6:C7"/>
    <mergeCell ref="E5:G5"/>
    <mergeCell ref="E6:G7"/>
  </mergeCells>
  <dataValidations count="1">
    <dataValidation type="list" sqref="B4" xr:uid="{00000000-0002-0000-0000-000000000000}">
      <formula1>"Hoy,Esta semana,Este mes,Personalizado,Todo el historial"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1"/>
  <sheetViews>
    <sheetView workbookViewId="0"/>
  </sheetViews>
  <sheetFormatPr baseColWidth="10" defaultColWidth="9" defaultRowHeight="14.25"/>
  <cols>
    <col min="1" max="1" width="15" customWidth="1"/>
    <col min="2" max="2" width="13" customWidth="1"/>
    <col min="3" max="3" width="23" customWidth="1"/>
    <col min="4" max="4" width="17" customWidth="1"/>
    <col min="5" max="5" width="25" customWidth="1"/>
    <col min="6" max="6" width="14" customWidth="1"/>
    <col min="7" max="7" width="13" customWidth="1"/>
    <col min="8" max="10" width="18" customWidth="1"/>
    <col min="11" max="11" width="50" customWidth="1"/>
  </cols>
  <sheetData>
    <row r="1" spans="1:11" ht="33.950000000000003" customHeight="1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</row>
    <row r="2" spans="1:11">
      <c r="A2" s="1">
        <v>46266</v>
      </c>
      <c r="B2" t="s">
        <v>24</v>
      </c>
      <c r="C2" t="str">
        <f>IF(B2="","",IFERROR(VLOOKUP(B2,Productos!$A$2:$E$101,2,FALSE),"Código inválido"))</f>
        <v>Pollo entero</v>
      </c>
      <c r="D2" t="str">
        <f>IF(B2="","",IFERROR(VLOOKUP(B2,Productos!$A$2:$E$101,3,FALSE),""))</f>
        <v>Proteínas</v>
      </c>
      <c r="E2" t="s">
        <v>25</v>
      </c>
      <c r="F2">
        <v>0.9</v>
      </c>
      <c r="G2" t="str">
        <f>IF(B2="","",IFERROR(VLOOKUP(B2,Productos!$A$2:$E$101,4,FALSE),""))</f>
        <v>kg</v>
      </c>
      <c r="H2" s="2">
        <f>IF(B2="","",IFERROR(VLOOKUP(B2,Productos!$A$2:$E$101,5,FALSE),0))</f>
        <v>13.5</v>
      </c>
      <c r="I2" s="2">
        <f t="shared" ref="I2:I65" si="0">IF(OR(B2="",F2=""),"",F2*H2)</f>
        <v>12.15</v>
      </c>
      <c r="J2" t="s">
        <v>26</v>
      </c>
      <c r="K2" t="s">
        <v>27</v>
      </c>
    </row>
    <row r="3" spans="1:11">
      <c r="A3" s="1">
        <v>46267</v>
      </c>
      <c r="B3" t="s">
        <v>28</v>
      </c>
      <c r="C3" t="str">
        <f>IF(B3="","",IFERROR(VLOOKUP(B3,Productos!$A$2:$E$101,2,FALSE),"Código inválido"))</f>
        <v>Pescado fresco</v>
      </c>
      <c r="D3" t="str">
        <f>IF(B3="","",IFERROR(VLOOKUP(B3,Productos!$A$2:$E$101,3,FALSE),""))</f>
        <v>Proteínas</v>
      </c>
      <c r="E3" t="s">
        <v>29</v>
      </c>
      <c r="F3">
        <v>0.6</v>
      </c>
      <c r="G3" t="str">
        <f>IF(B3="","",IFERROR(VLOOKUP(B3,Productos!$A$2:$E$101,4,FALSE),""))</f>
        <v>kg</v>
      </c>
      <c r="H3" s="2">
        <f>IF(B3="","",IFERROR(VLOOKUP(B3,Productos!$A$2:$E$101,5,FALSE),0))</f>
        <v>35</v>
      </c>
      <c r="I3" s="2">
        <f t="shared" si="0"/>
        <v>21</v>
      </c>
      <c r="J3" t="s">
        <v>30</v>
      </c>
      <c r="K3" t="s">
        <v>31</v>
      </c>
    </row>
    <row r="4" spans="1:11">
      <c r="A4" s="1">
        <v>46268</v>
      </c>
      <c r="B4" t="s">
        <v>32</v>
      </c>
      <c r="C4" t="str">
        <f>IF(B4="","",IFERROR(VLOOKUP(B4,Productos!$A$2:$E$101,2,FALSE),"Código inválido"))</f>
        <v>Papa</v>
      </c>
      <c r="D4" t="str">
        <f>IF(B4="","",IFERROR(VLOOKUP(B4,Productos!$A$2:$E$101,3,FALSE),""))</f>
        <v>Verduras</v>
      </c>
      <c r="E4" t="s">
        <v>33</v>
      </c>
      <c r="F4">
        <v>1.3</v>
      </c>
      <c r="G4" t="str">
        <f>IF(B4="","",IFERROR(VLOOKUP(B4,Productos!$A$2:$E$101,4,FALSE),""))</f>
        <v>kg</v>
      </c>
      <c r="H4" s="2">
        <f>IF(B4="","",IFERROR(VLOOKUP(B4,Productos!$A$2:$E$101,5,FALSE),0))</f>
        <v>4.2</v>
      </c>
      <c r="I4" s="2">
        <f t="shared" si="0"/>
        <v>5.4600000000000009</v>
      </c>
      <c r="J4" t="s">
        <v>26</v>
      </c>
      <c r="K4" t="s">
        <v>34</v>
      </c>
    </row>
    <row r="5" spans="1:11">
      <c r="A5" s="1">
        <v>46269</v>
      </c>
      <c r="B5" t="s">
        <v>35</v>
      </c>
      <c r="C5" t="str">
        <f>IF(B5="","",IFERROR(VLOOKUP(B5,Productos!$A$2:$E$101,2,FALSE),"Código inválido"))</f>
        <v>Cebolla</v>
      </c>
      <c r="D5" t="str">
        <f>IF(B5="","",IFERROR(VLOOKUP(B5,Productos!$A$2:$E$101,3,FALSE),""))</f>
        <v>Verduras</v>
      </c>
      <c r="E5" t="s">
        <v>25</v>
      </c>
      <c r="F5">
        <v>0.5</v>
      </c>
      <c r="G5" t="str">
        <f>IF(B5="","",IFERROR(VLOOKUP(B5,Productos!$A$2:$E$101,4,FALSE),""))</f>
        <v>kg</v>
      </c>
      <c r="H5" s="2">
        <f>IF(B5="","",IFERROR(VLOOKUP(B5,Productos!$A$2:$E$101,5,FALSE),0))</f>
        <v>3.8</v>
      </c>
      <c r="I5" s="2">
        <f t="shared" si="0"/>
        <v>1.9</v>
      </c>
      <c r="J5" t="s">
        <v>26</v>
      </c>
      <c r="K5" t="s">
        <v>36</v>
      </c>
    </row>
    <row r="6" spans="1:11">
      <c r="A6" s="1">
        <v>46270</v>
      </c>
      <c r="B6" t="s">
        <v>37</v>
      </c>
      <c r="C6" t="str">
        <f>IF(B6="","",IFERROR(VLOOKUP(B6,Productos!$A$2:$E$101,2,FALSE),"Código inválido"))</f>
        <v>Carne molida</v>
      </c>
      <c r="D6" t="str">
        <f>IF(B6="","",IFERROR(VLOOKUP(B6,Productos!$A$2:$E$101,3,FALSE),""))</f>
        <v>Proteínas</v>
      </c>
      <c r="E6" t="s">
        <v>29</v>
      </c>
      <c r="F6">
        <v>0.4</v>
      </c>
      <c r="G6" t="str">
        <f>IF(B6="","",IFERROR(VLOOKUP(B6,Productos!$A$2:$E$101,4,FALSE),""))</f>
        <v>kg</v>
      </c>
      <c r="H6" s="2">
        <f>IF(B6="","",IFERROR(VLOOKUP(B6,Productos!$A$2:$E$101,5,FALSE),0))</f>
        <v>23</v>
      </c>
      <c r="I6" s="2">
        <f t="shared" si="0"/>
        <v>9.2000000000000011</v>
      </c>
      <c r="J6" t="s">
        <v>30</v>
      </c>
      <c r="K6" t="s">
        <v>38</v>
      </c>
    </row>
    <row r="7" spans="1:11">
      <c r="A7" s="1">
        <v>46272</v>
      </c>
      <c r="B7" t="s">
        <v>39</v>
      </c>
      <c r="C7" t="str">
        <f>IF(B7="","",IFERROR(VLOOKUP(B7,Productos!$A$2:$E$101,2,FALSE),"Código inválido"))</f>
        <v>Limón</v>
      </c>
      <c r="D7" t="str">
        <f>IF(B7="","",IFERROR(VLOOKUP(B7,Productos!$A$2:$E$101,3,FALSE),""))</f>
        <v>Verduras</v>
      </c>
      <c r="E7" t="s">
        <v>25</v>
      </c>
      <c r="F7">
        <v>0.7</v>
      </c>
      <c r="G7" t="str">
        <f>IF(B7="","",IFERROR(VLOOKUP(B7,Productos!$A$2:$E$101,4,FALSE),""))</f>
        <v>kg</v>
      </c>
      <c r="H7" s="2">
        <f>IF(B7="","",IFERROR(VLOOKUP(B7,Productos!$A$2:$E$101,5,FALSE),0))</f>
        <v>6.5</v>
      </c>
      <c r="I7" s="2">
        <f t="shared" si="0"/>
        <v>4.55</v>
      </c>
      <c r="J7" t="s">
        <v>26</v>
      </c>
      <c r="K7" t="s">
        <v>40</v>
      </c>
    </row>
    <row r="8" spans="1:11">
      <c r="A8" s="1">
        <v>46273</v>
      </c>
      <c r="B8" t="s">
        <v>41</v>
      </c>
      <c r="C8" t="str">
        <f>IF(B8="","",IFERROR(VLOOKUP(B8,Productos!$A$2:$E$101,2,FALSE),"Código inválido"))</f>
        <v>Arroz</v>
      </c>
      <c r="D8" t="str">
        <f>IF(B8="","",IFERROR(VLOOKUP(B8,Productos!$A$2:$E$101,3,FALSE),""))</f>
        <v>Abarrotes</v>
      </c>
      <c r="E8" t="s">
        <v>42</v>
      </c>
      <c r="F8">
        <v>1.2</v>
      </c>
      <c r="G8" t="str">
        <f>IF(B8="","",IFERROR(VLOOKUP(B8,Productos!$A$2:$E$101,4,FALSE),""))</f>
        <v>kg</v>
      </c>
      <c r="H8" s="2">
        <f>IF(B8="","",IFERROR(VLOOKUP(B8,Productos!$A$2:$E$101,5,FALSE),0))</f>
        <v>4.8</v>
      </c>
      <c r="I8" s="2">
        <f t="shared" si="0"/>
        <v>5.76</v>
      </c>
      <c r="J8" t="s">
        <v>26</v>
      </c>
      <c r="K8" t="s">
        <v>43</v>
      </c>
    </row>
    <row r="9" spans="1:11">
      <c r="A9" s="1">
        <v>46274</v>
      </c>
      <c r="B9" t="s">
        <v>44</v>
      </c>
      <c r="C9" t="str">
        <f>IF(B9="","",IFERROR(VLOOKUP(B9,Productos!$A$2:$E$101,2,FALSE),"Código inválido"))</f>
        <v>Lechuga</v>
      </c>
      <c r="D9" t="str">
        <f>IF(B9="","",IFERROR(VLOOKUP(B9,Productos!$A$2:$E$101,3,FALSE),""))</f>
        <v>Verduras</v>
      </c>
      <c r="E9" t="s">
        <v>29</v>
      </c>
      <c r="F9">
        <v>0.9</v>
      </c>
      <c r="G9" t="str">
        <f>IF(B9="","",IFERROR(VLOOKUP(B9,Productos!$A$2:$E$101,4,FALSE),""))</f>
        <v>kg</v>
      </c>
      <c r="H9" s="2">
        <f>IF(B9="","",IFERROR(VLOOKUP(B9,Productos!$A$2:$E$101,5,FALSE),0))</f>
        <v>8</v>
      </c>
      <c r="I9" s="2">
        <f t="shared" si="0"/>
        <v>7.2</v>
      </c>
      <c r="J9" t="s">
        <v>30</v>
      </c>
      <c r="K9" t="s">
        <v>45</v>
      </c>
    </row>
    <row r="10" spans="1:11">
      <c r="A10" s="1">
        <v>46276</v>
      </c>
      <c r="B10" t="s">
        <v>24</v>
      </c>
      <c r="C10" t="str">
        <f>IF(B10="","",IFERROR(VLOOKUP(B10,Productos!$A$2:$E$101,2,FALSE),"Código inválido"))</f>
        <v>Pollo entero</v>
      </c>
      <c r="D10" t="str">
        <f>IF(B10="","",IFERROR(VLOOKUP(B10,Productos!$A$2:$E$101,3,FALSE),""))</f>
        <v>Proteínas</v>
      </c>
      <c r="E10" t="s">
        <v>33</v>
      </c>
      <c r="F10">
        <v>0.65</v>
      </c>
      <c r="G10" t="str">
        <f>IF(B10="","",IFERROR(VLOOKUP(B10,Productos!$A$2:$E$101,4,FALSE),""))</f>
        <v>kg</v>
      </c>
      <c r="H10" s="2">
        <f>IF(B10="","",IFERROR(VLOOKUP(B10,Productos!$A$2:$E$101,5,FALSE),0))</f>
        <v>13.5</v>
      </c>
      <c r="I10" s="2">
        <f t="shared" si="0"/>
        <v>8.7750000000000004</v>
      </c>
      <c r="J10" t="s">
        <v>26</v>
      </c>
      <c r="K10" t="s">
        <v>46</v>
      </c>
    </row>
    <row r="11" spans="1:11">
      <c r="A11" s="1">
        <v>46277</v>
      </c>
      <c r="B11" t="s">
        <v>47</v>
      </c>
      <c r="C11" t="str">
        <f>IF(B11="","",IFERROR(VLOOKUP(B11,Productos!$A$2:$E$101,2,FALSE),"Código inválido"))</f>
        <v>Envase delivery</v>
      </c>
      <c r="D11" t="str">
        <f>IF(B11="","",IFERROR(VLOOKUP(B11,Productos!$A$2:$E$101,3,FALSE),""))</f>
        <v>Empaques</v>
      </c>
      <c r="E11" t="s">
        <v>48</v>
      </c>
      <c r="F11">
        <v>8</v>
      </c>
      <c r="G11" t="str">
        <f>IF(B11="","",IFERROR(VLOOKUP(B11,Productos!$A$2:$E$101,4,FALSE),""))</f>
        <v>unidad</v>
      </c>
      <c r="H11" s="2">
        <f>IF(B11="","",IFERROR(VLOOKUP(B11,Productos!$A$2:$E$101,5,FALSE),0))</f>
        <v>0.85</v>
      </c>
      <c r="I11" s="2">
        <f t="shared" si="0"/>
        <v>6.8</v>
      </c>
      <c r="J11" t="s">
        <v>49</v>
      </c>
      <c r="K11" t="s">
        <v>50</v>
      </c>
    </row>
    <row r="12" spans="1:11">
      <c r="A12" s="1">
        <v>46279</v>
      </c>
      <c r="B12" t="s">
        <v>28</v>
      </c>
      <c r="C12" t="str">
        <f>IF(B12="","",IFERROR(VLOOKUP(B12,Productos!$A$2:$E$101,2,FALSE),"Código inválido"))</f>
        <v>Pescado fresco</v>
      </c>
      <c r="D12" t="str">
        <f>IF(B12="","",IFERROR(VLOOKUP(B12,Productos!$A$2:$E$101,3,FALSE),""))</f>
        <v>Proteínas</v>
      </c>
      <c r="E12" t="s">
        <v>33</v>
      </c>
      <c r="F12">
        <v>0.45</v>
      </c>
      <c r="G12" t="str">
        <f>IF(B12="","",IFERROR(VLOOKUP(B12,Productos!$A$2:$E$101,4,FALSE),""))</f>
        <v>kg</v>
      </c>
      <c r="H12" s="2">
        <f>IF(B12="","",IFERROR(VLOOKUP(B12,Productos!$A$2:$E$101,5,FALSE),0))</f>
        <v>35</v>
      </c>
      <c r="I12" s="2">
        <f t="shared" si="0"/>
        <v>15.75</v>
      </c>
      <c r="J12" t="s">
        <v>26</v>
      </c>
      <c r="K12" t="s">
        <v>51</v>
      </c>
    </row>
    <row r="13" spans="1:11">
      <c r="A13" s="1">
        <v>46280</v>
      </c>
      <c r="B13" t="s">
        <v>52</v>
      </c>
      <c r="C13" t="str">
        <f>IF(B13="","",IFERROR(VLOOKUP(B13,Productos!$A$2:$E$101,2,FALSE),"Código inválido"))</f>
        <v>Queso</v>
      </c>
      <c r="D13" t="str">
        <f>IF(B13="","",IFERROR(VLOOKUP(B13,Productos!$A$2:$E$101,3,FALSE),""))</f>
        <v>Lácteos</v>
      </c>
      <c r="E13" t="s">
        <v>29</v>
      </c>
      <c r="F13">
        <v>0.25</v>
      </c>
      <c r="G13" t="str">
        <f>IF(B13="","",IFERROR(VLOOKUP(B13,Productos!$A$2:$E$101,4,FALSE),""))</f>
        <v>kg</v>
      </c>
      <c r="H13" s="2">
        <f>IF(B13="","",IFERROR(VLOOKUP(B13,Productos!$A$2:$E$101,5,FALSE),0))</f>
        <v>29</v>
      </c>
      <c r="I13" s="2">
        <f t="shared" si="0"/>
        <v>7.25</v>
      </c>
      <c r="J13" t="s">
        <v>30</v>
      </c>
      <c r="K13" t="s">
        <v>53</v>
      </c>
    </row>
    <row r="14" spans="1:11">
      <c r="A14" s="1">
        <v>46282</v>
      </c>
      <c r="B14" t="s">
        <v>32</v>
      </c>
      <c r="C14" t="str">
        <f>IF(B14="","",IFERROR(VLOOKUP(B14,Productos!$A$2:$E$101,2,FALSE),"Código inválido"))</f>
        <v>Papa</v>
      </c>
      <c r="D14" t="str">
        <f>IF(B14="","",IFERROR(VLOOKUP(B14,Productos!$A$2:$E$101,3,FALSE),""))</f>
        <v>Verduras</v>
      </c>
      <c r="E14" t="s">
        <v>25</v>
      </c>
      <c r="F14">
        <v>1.1000000000000001</v>
      </c>
      <c r="G14" t="str">
        <f>IF(B14="","",IFERROR(VLOOKUP(B14,Productos!$A$2:$E$101,4,FALSE),""))</f>
        <v>kg</v>
      </c>
      <c r="H14" s="2">
        <f>IF(B14="","",IFERROR(VLOOKUP(B14,Productos!$A$2:$E$101,5,FALSE),0))</f>
        <v>4.2</v>
      </c>
      <c r="I14" s="2">
        <f t="shared" si="0"/>
        <v>4.620000000000001</v>
      </c>
      <c r="J14" t="s">
        <v>26</v>
      </c>
      <c r="K14" t="s">
        <v>36</v>
      </c>
    </row>
    <row r="15" spans="1:11">
      <c r="A15" s="1">
        <v>46283</v>
      </c>
      <c r="B15" t="s">
        <v>54</v>
      </c>
      <c r="C15" t="str">
        <f>IF(B15="","",IFERROR(VLOOKUP(B15,Productos!$A$2:$E$101,2,FALSE),"Código inválido"))</f>
        <v>Tomate</v>
      </c>
      <c r="D15" t="str">
        <f>IF(B15="","",IFERROR(VLOOKUP(B15,Productos!$A$2:$E$101,3,FALSE),""))</f>
        <v>Verduras</v>
      </c>
      <c r="E15" t="s">
        <v>29</v>
      </c>
      <c r="F15">
        <v>0.8</v>
      </c>
      <c r="G15" t="str">
        <f>IF(B15="","",IFERROR(VLOOKUP(B15,Productos!$A$2:$E$101,4,FALSE),""))</f>
        <v>kg</v>
      </c>
      <c r="H15" s="2">
        <f>IF(B15="","",IFERROR(VLOOKUP(B15,Productos!$A$2:$E$101,5,FALSE),0))</f>
        <v>5.5</v>
      </c>
      <c r="I15" s="2">
        <f t="shared" si="0"/>
        <v>4.4000000000000004</v>
      </c>
      <c r="J15" t="s">
        <v>30</v>
      </c>
      <c r="K15" t="s">
        <v>55</v>
      </c>
    </row>
    <row r="16" spans="1:11">
      <c r="A16" s="1">
        <v>46285</v>
      </c>
      <c r="B16" t="s">
        <v>56</v>
      </c>
      <c r="C16" t="str">
        <f>IF(B16="","",IFERROR(VLOOKUP(B16,Productos!$A$2:$E$101,2,FALSE),"Código inválido"))</f>
        <v>Pollo deshuesado</v>
      </c>
      <c r="D16" t="str">
        <f>IF(B16="","",IFERROR(VLOOKUP(B16,Productos!$A$2:$E$101,3,FALSE),""))</f>
        <v>Proteínas</v>
      </c>
      <c r="E16" t="s">
        <v>42</v>
      </c>
      <c r="F16">
        <v>0.55000000000000004</v>
      </c>
      <c r="G16" t="str">
        <f>IF(B16="","",IFERROR(VLOOKUP(B16,Productos!$A$2:$E$101,4,FALSE),""))</f>
        <v>kg</v>
      </c>
      <c r="H16" s="2">
        <f>IF(B16="","",IFERROR(VLOOKUP(B16,Productos!$A$2:$E$101,5,FALSE),0))</f>
        <v>18</v>
      </c>
      <c r="I16" s="2">
        <f t="shared" si="0"/>
        <v>9.9</v>
      </c>
      <c r="J16" t="s">
        <v>26</v>
      </c>
      <c r="K16" t="s">
        <v>57</v>
      </c>
    </row>
    <row r="17" spans="1:11">
      <c r="A17" s="1">
        <v>46286</v>
      </c>
      <c r="B17" t="s">
        <v>58</v>
      </c>
      <c r="C17" t="str">
        <f>IF(B17="","",IFERROR(VLOOKUP(B17,Productos!$A$2:$E$101,2,FALSE),"Código inválido"))</f>
        <v>Leche</v>
      </c>
      <c r="D17" t="str">
        <f>IF(B17="","",IFERROR(VLOOKUP(B17,Productos!$A$2:$E$101,3,FALSE),""))</f>
        <v>Lácteos</v>
      </c>
      <c r="E17" t="s">
        <v>29</v>
      </c>
      <c r="F17">
        <v>1</v>
      </c>
      <c r="G17" t="str">
        <f>IF(B17="","",IFERROR(VLOOKUP(B17,Productos!$A$2:$E$101,4,FALSE),""))</f>
        <v>litro</v>
      </c>
      <c r="H17" s="2">
        <f>IF(B17="","",IFERROR(VLOOKUP(B17,Productos!$A$2:$E$101,5,FALSE),0))</f>
        <v>5.5</v>
      </c>
      <c r="I17" s="2">
        <f t="shared" si="0"/>
        <v>5.5</v>
      </c>
      <c r="J17" t="s">
        <v>59</v>
      </c>
      <c r="K17" t="s">
        <v>60</v>
      </c>
    </row>
    <row r="18" spans="1:11">
      <c r="A18" s="1">
        <v>46288</v>
      </c>
      <c r="B18" t="s">
        <v>37</v>
      </c>
      <c r="C18" t="str">
        <f>IF(B18="","",IFERROR(VLOOKUP(B18,Productos!$A$2:$E$101,2,FALSE),"Código inválido"))</f>
        <v>Carne molida</v>
      </c>
      <c r="D18" t="str">
        <f>IF(B18="","",IFERROR(VLOOKUP(B18,Productos!$A$2:$E$101,3,FALSE),""))</f>
        <v>Proteínas</v>
      </c>
      <c r="E18" t="s">
        <v>33</v>
      </c>
      <c r="F18">
        <v>0.35</v>
      </c>
      <c r="G18" t="str">
        <f>IF(B18="","",IFERROR(VLOOKUP(B18,Productos!$A$2:$E$101,4,FALSE),""))</f>
        <v>kg</v>
      </c>
      <c r="H18" s="2">
        <f>IF(B18="","",IFERROR(VLOOKUP(B18,Productos!$A$2:$E$101,5,FALSE),0))</f>
        <v>23</v>
      </c>
      <c r="I18" s="2">
        <f t="shared" si="0"/>
        <v>8.0499999999999989</v>
      </c>
      <c r="J18" t="s">
        <v>26</v>
      </c>
      <c r="K18" t="s">
        <v>61</v>
      </c>
    </row>
    <row r="19" spans="1:11">
      <c r="A19" s="1">
        <v>46290</v>
      </c>
      <c r="B19" t="s">
        <v>62</v>
      </c>
      <c r="C19" t="str">
        <f>IF(B19="","",IFERROR(VLOOKUP(B19,Productos!$A$2:$E$101,2,FALSE),"Código inválido"))</f>
        <v>Pan hamburguesa</v>
      </c>
      <c r="D19" t="str">
        <f>IF(B19="","",IFERROR(VLOOKUP(B19,Productos!$A$2:$E$101,3,FALSE),""))</f>
        <v>Panadería</v>
      </c>
      <c r="E19" t="s">
        <v>42</v>
      </c>
      <c r="F19">
        <v>5</v>
      </c>
      <c r="G19" t="str">
        <f>IF(B19="","",IFERROR(VLOOKUP(B19,Productos!$A$2:$E$101,4,FALSE),""))</f>
        <v>unidad</v>
      </c>
      <c r="H19" s="2">
        <f>IF(B19="","",IFERROR(VLOOKUP(B19,Productos!$A$2:$E$101,5,FALSE),0))</f>
        <v>1.8</v>
      </c>
      <c r="I19" s="2">
        <f t="shared" si="0"/>
        <v>9</v>
      </c>
      <c r="J19" t="s">
        <v>26</v>
      </c>
      <c r="K19" t="s">
        <v>63</v>
      </c>
    </row>
    <row r="20" spans="1:11">
      <c r="A20" s="1">
        <v>46291</v>
      </c>
      <c r="B20" t="s">
        <v>64</v>
      </c>
      <c r="C20" t="str">
        <f>IF(B20="","",IFERROR(VLOOKUP(B20,Productos!$A$2:$E$101,2,FALSE),"Código inválido"))</f>
        <v>Aceite</v>
      </c>
      <c r="D20" t="str">
        <f>IF(B20="","",IFERROR(VLOOKUP(B20,Productos!$A$2:$E$101,3,FALSE),""))</f>
        <v>Abarrotes</v>
      </c>
      <c r="E20" t="s">
        <v>48</v>
      </c>
      <c r="F20">
        <v>0.45</v>
      </c>
      <c r="G20" t="str">
        <f>IF(B20="","",IFERROR(VLOOKUP(B20,Productos!$A$2:$E$101,4,FALSE),""))</f>
        <v>litro</v>
      </c>
      <c r="H20" s="2">
        <f>IF(B20="","",IFERROR(VLOOKUP(B20,Productos!$A$2:$E$101,5,FALSE),0))</f>
        <v>9.5</v>
      </c>
      <c r="I20" s="2">
        <f t="shared" si="0"/>
        <v>4.2750000000000004</v>
      </c>
      <c r="J20" t="s">
        <v>26</v>
      </c>
      <c r="K20" t="s">
        <v>65</v>
      </c>
    </row>
    <row r="21" spans="1:11">
      <c r="A21" s="1">
        <v>46293</v>
      </c>
      <c r="B21" t="s">
        <v>28</v>
      </c>
      <c r="C21" t="str">
        <f>IF(B21="","",IFERROR(VLOOKUP(B21,Productos!$A$2:$E$101,2,FALSE),"Código inválido"))</f>
        <v>Pescado fresco</v>
      </c>
      <c r="D21" t="str">
        <f>IF(B21="","",IFERROR(VLOOKUP(B21,Productos!$A$2:$E$101,3,FALSE),""))</f>
        <v>Proteínas</v>
      </c>
      <c r="E21" t="s">
        <v>25</v>
      </c>
      <c r="F21">
        <v>0.5</v>
      </c>
      <c r="G21" t="str">
        <f>IF(B21="","",IFERROR(VLOOKUP(B21,Productos!$A$2:$E$101,4,FALSE),""))</f>
        <v>kg</v>
      </c>
      <c r="H21" s="2">
        <f>IF(B21="","",IFERROR(VLOOKUP(B21,Productos!$A$2:$E$101,5,FALSE),0))</f>
        <v>35</v>
      </c>
      <c r="I21" s="2">
        <f t="shared" si="0"/>
        <v>17.5</v>
      </c>
      <c r="J21" t="s">
        <v>26</v>
      </c>
      <c r="K21" t="s">
        <v>66</v>
      </c>
    </row>
    <row r="22" spans="1:11">
      <c r="A22" s="1"/>
      <c r="C22" t="str">
        <f>IF(B22="","",IFERROR(VLOOKUP(B22,Productos!$A$2:$E$101,2,FALSE),"Código inválido"))</f>
        <v/>
      </c>
      <c r="D22" t="str">
        <f>IF(B22="","",IFERROR(VLOOKUP(B22,Productos!$A$2:$E$101,3,FALSE),""))</f>
        <v/>
      </c>
      <c r="G22" t="str">
        <f>IF(B22="","",IFERROR(VLOOKUP(B22,Productos!$A$2:$E$101,4,FALSE),""))</f>
        <v/>
      </c>
      <c r="H22" s="2" t="str">
        <f>IF(B22="","",IFERROR(VLOOKUP(B22,Productos!$A$2:$E$101,5,FALSE),0))</f>
        <v/>
      </c>
      <c r="I22" s="2" t="str">
        <f t="shared" si="0"/>
        <v/>
      </c>
    </row>
    <row r="23" spans="1:11">
      <c r="A23" s="1"/>
      <c r="C23" t="str">
        <f>IF(B23="","",IFERROR(VLOOKUP(B23,Productos!$A$2:$E$101,2,FALSE),"Código inválido"))</f>
        <v/>
      </c>
      <c r="D23" t="str">
        <f>IF(B23="","",IFERROR(VLOOKUP(B23,Productos!$A$2:$E$101,3,FALSE),""))</f>
        <v/>
      </c>
      <c r="G23" t="str">
        <f>IF(B23="","",IFERROR(VLOOKUP(B23,Productos!$A$2:$E$101,4,FALSE),""))</f>
        <v/>
      </c>
      <c r="H23" s="2" t="str">
        <f>IF(B23="","",IFERROR(VLOOKUP(B23,Productos!$A$2:$E$101,5,FALSE),0))</f>
        <v/>
      </c>
      <c r="I23" s="2" t="str">
        <f t="shared" si="0"/>
        <v/>
      </c>
    </row>
    <row r="24" spans="1:11">
      <c r="A24" s="1"/>
      <c r="C24" t="str">
        <f>IF(B24="","",IFERROR(VLOOKUP(B24,Productos!$A$2:$E$101,2,FALSE),"Código inválido"))</f>
        <v/>
      </c>
      <c r="D24" t="str">
        <f>IF(B24="","",IFERROR(VLOOKUP(B24,Productos!$A$2:$E$101,3,FALSE),""))</f>
        <v/>
      </c>
      <c r="G24" t="str">
        <f>IF(B24="","",IFERROR(VLOOKUP(B24,Productos!$A$2:$E$101,4,FALSE),""))</f>
        <v/>
      </c>
      <c r="H24" s="2" t="str">
        <f>IF(B24="","",IFERROR(VLOOKUP(B24,Productos!$A$2:$E$101,5,FALSE),0))</f>
        <v/>
      </c>
      <c r="I24" s="2" t="str">
        <f t="shared" si="0"/>
        <v/>
      </c>
    </row>
    <row r="25" spans="1:11">
      <c r="A25" s="1"/>
      <c r="C25" t="str">
        <f>IF(B25="","",IFERROR(VLOOKUP(B25,Productos!$A$2:$E$101,2,FALSE),"Código inválido"))</f>
        <v/>
      </c>
      <c r="D25" t="str">
        <f>IF(B25="","",IFERROR(VLOOKUP(B25,Productos!$A$2:$E$101,3,FALSE),""))</f>
        <v/>
      </c>
      <c r="G25" t="str">
        <f>IF(B25="","",IFERROR(VLOOKUP(B25,Productos!$A$2:$E$101,4,FALSE),""))</f>
        <v/>
      </c>
      <c r="H25" s="2" t="str">
        <f>IF(B25="","",IFERROR(VLOOKUP(B25,Productos!$A$2:$E$101,5,FALSE),0))</f>
        <v/>
      </c>
      <c r="I25" s="2" t="str">
        <f t="shared" si="0"/>
        <v/>
      </c>
    </row>
    <row r="26" spans="1:11">
      <c r="A26" s="1"/>
      <c r="C26" t="str">
        <f>IF(B26="","",IFERROR(VLOOKUP(B26,Productos!$A$2:$E$101,2,FALSE),"Código inválido"))</f>
        <v/>
      </c>
      <c r="D26" t="str">
        <f>IF(B26="","",IFERROR(VLOOKUP(B26,Productos!$A$2:$E$101,3,FALSE),""))</f>
        <v/>
      </c>
      <c r="G26" t="str">
        <f>IF(B26="","",IFERROR(VLOOKUP(B26,Productos!$A$2:$E$101,4,FALSE),""))</f>
        <v/>
      </c>
      <c r="H26" s="2" t="str">
        <f>IF(B26="","",IFERROR(VLOOKUP(B26,Productos!$A$2:$E$101,5,FALSE),0))</f>
        <v/>
      </c>
      <c r="I26" s="2" t="str">
        <f t="shared" si="0"/>
        <v/>
      </c>
    </row>
    <row r="27" spans="1:11">
      <c r="A27" s="1"/>
      <c r="C27" t="str">
        <f>IF(B27="","",IFERROR(VLOOKUP(B27,Productos!$A$2:$E$101,2,FALSE),"Código inválido"))</f>
        <v/>
      </c>
      <c r="D27" t="str">
        <f>IF(B27="","",IFERROR(VLOOKUP(B27,Productos!$A$2:$E$101,3,FALSE),""))</f>
        <v/>
      </c>
      <c r="G27" t="str">
        <f>IF(B27="","",IFERROR(VLOOKUP(B27,Productos!$A$2:$E$101,4,FALSE),""))</f>
        <v/>
      </c>
      <c r="H27" s="2" t="str">
        <f>IF(B27="","",IFERROR(VLOOKUP(B27,Productos!$A$2:$E$101,5,FALSE),0))</f>
        <v/>
      </c>
      <c r="I27" s="2" t="str">
        <f t="shared" si="0"/>
        <v/>
      </c>
    </row>
    <row r="28" spans="1:11">
      <c r="A28" s="1"/>
      <c r="C28" t="str">
        <f>IF(B28="","",IFERROR(VLOOKUP(B28,Productos!$A$2:$E$101,2,FALSE),"Código inválido"))</f>
        <v/>
      </c>
      <c r="D28" t="str">
        <f>IF(B28="","",IFERROR(VLOOKUP(B28,Productos!$A$2:$E$101,3,FALSE),""))</f>
        <v/>
      </c>
      <c r="G28" t="str">
        <f>IF(B28="","",IFERROR(VLOOKUP(B28,Productos!$A$2:$E$101,4,FALSE),""))</f>
        <v/>
      </c>
      <c r="H28" s="2" t="str">
        <f>IF(B28="","",IFERROR(VLOOKUP(B28,Productos!$A$2:$E$101,5,FALSE),0))</f>
        <v/>
      </c>
      <c r="I28" s="2" t="str">
        <f t="shared" si="0"/>
        <v/>
      </c>
    </row>
    <row r="29" spans="1:11">
      <c r="A29" s="1"/>
      <c r="C29" t="str">
        <f>IF(B29="","",IFERROR(VLOOKUP(B29,Productos!$A$2:$E$101,2,FALSE),"Código inválido"))</f>
        <v/>
      </c>
      <c r="D29" t="str">
        <f>IF(B29="","",IFERROR(VLOOKUP(B29,Productos!$A$2:$E$101,3,FALSE),""))</f>
        <v/>
      </c>
      <c r="G29" t="str">
        <f>IF(B29="","",IFERROR(VLOOKUP(B29,Productos!$A$2:$E$101,4,FALSE),""))</f>
        <v/>
      </c>
      <c r="H29" s="2" t="str">
        <f>IF(B29="","",IFERROR(VLOOKUP(B29,Productos!$A$2:$E$101,5,FALSE),0))</f>
        <v/>
      </c>
      <c r="I29" s="2" t="str">
        <f t="shared" si="0"/>
        <v/>
      </c>
    </row>
    <row r="30" spans="1:11">
      <c r="A30" s="1"/>
      <c r="C30" t="str">
        <f>IF(B30="","",IFERROR(VLOOKUP(B30,Productos!$A$2:$E$101,2,FALSE),"Código inválido"))</f>
        <v/>
      </c>
      <c r="D30" t="str">
        <f>IF(B30="","",IFERROR(VLOOKUP(B30,Productos!$A$2:$E$101,3,FALSE),""))</f>
        <v/>
      </c>
      <c r="G30" t="str">
        <f>IF(B30="","",IFERROR(VLOOKUP(B30,Productos!$A$2:$E$101,4,FALSE),""))</f>
        <v/>
      </c>
      <c r="H30" s="2" t="str">
        <f>IF(B30="","",IFERROR(VLOOKUP(B30,Productos!$A$2:$E$101,5,FALSE),0))</f>
        <v/>
      </c>
      <c r="I30" s="2" t="str">
        <f t="shared" si="0"/>
        <v/>
      </c>
    </row>
    <row r="31" spans="1:11">
      <c r="A31" s="1"/>
      <c r="C31" t="str">
        <f>IF(B31="","",IFERROR(VLOOKUP(B31,Productos!$A$2:$E$101,2,FALSE),"Código inválido"))</f>
        <v/>
      </c>
      <c r="D31" t="str">
        <f>IF(B31="","",IFERROR(VLOOKUP(B31,Productos!$A$2:$E$101,3,FALSE),""))</f>
        <v/>
      </c>
      <c r="G31" t="str">
        <f>IF(B31="","",IFERROR(VLOOKUP(B31,Productos!$A$2:$E$101,4,FALSE),""))</f>
        <v/>
      </c>
      <c r="H31" s="2" t="str">
        <f>IF(B31="","",IFERROR(VLOOKUP(B31,Productos!$A$2:$E$101,5,FALSE),0))</f>
        <v/>
      </c>
      <c r="I31" s="2" t="str">
        <f t="shared" si="0"/>
        <v/>
      </c>
    </row>
    <row r="32" spans="1:11">
      <c r="A32" s="1"/>
      <c r="C32" t="str">
        <f>IF(B32="","",IFERROR(VLOOKUP(B32,Productos!$A$2:$E$101,2,FALSE),"Código inválido"))</f>
        <v/>
      </c>
      <c r="D32" t="str">
        <f>IF(B32="","",IFERROR(VLOOKUP(B32,Productos!$A$2:$E$101,3,FALSE),""))</f>
        <v/>
      </c>
      <c r="G32" t="str">
        <f>IF(B32="","",IFERROR(VLOOKUP(B32,Productos!$A$2:$E$101,4,FALSE),""))</f>
        <v/>
      </c>
      <c r="H32" s="2" t="str">
        <f>IF(B32="","",IFERROR(VLOOKUP(B32,Productos!$A$2:$E$101,5,FALSE),0))</f>
        <v/>
      </c>
      <c r="I32" s="2" t="str">
        <f t="shared" si="0"/>
        <v/>
      </c>
    </row>
    <row r="33" spans="1:9">
      <c r="A33" s="1"/>
      <c r="C33" t="str">
        <f>IF(B33="","",IFERROR(VLOOKUP(B33,Productos!$A$2:$E$101,2,FALSE),"Código inválido"))</f>
        <v/>
      </c>
      <c r="D33" t="str">
        <f>IF(B33="","",IFERROR(VLOOKUP(B33,Productos!$A$2:$E$101,3,FALSE),""))</f>
        <v/>
      </c>
      <c r="G33" t="str">
        <f>IF(B33="","",IFERROR(VLOOKUP(B33,Productos!$A$2:$E$101,4,FALSE),""))</f>
        <v/>
      </c>
      <c r="H33" s="2" t="str">
        <f>IF(B33="","",IFERROR(VLOOKUP(B33,Productos!$A$2:$E$101,5,FALSE),0))</f>
        <v/>
      </c>
      <c r="I33" s="2" t="str">
        <f t="shared" si="0"/>
        <v/>
      </c>
    </row>
    <row r="34" spans="1:9">
      <c r="A34" s="1"/>
      <c r="C34" t="str">
        <f>IF(B34="","",IFERROR(VLOOKUP(B34,Productos!$A$2:$E$101,2,FALSE),"Código inválido"))</f>
        <v/>
      </c>
      <c r="D34" t="str">
        <f>IF(B34="","",IFERROR(VLOOKUP(B34,Productos!$A$2:$E$101,3,FALSE),""))</f>
        <v/>
      </c>
      <c r="G34" t="str">
        <f>IF(B34="","",IFERROR(VLOOKUP(B34,Productos!$A$2:$E$101,4,FALSE),""))</f>
        <v/>
      </c>
      <c r="H34" s="2" t="str">
        <f>IF(B34="","",IFERROR(VLOOKUP(B34,Productos!$A$2:$E$101,5,FALSE),0))</f>
        <v/>
      </c>
      <c r="I34" s="2" t="str">
        <f t="shared" si="0"/>
        <v/>
      </c>
    </row>
    <row r="35" spans="1:9">
      <c r="A35" s="1"/>
      <c r="C35" t="str">
        <f>IF(B35="","",IFERROR(VLOOKUP(B35,Productos!$A$2:$E$101,2,FALSE),"Código inválido"))</f>
        <v/>
      </c>
      <c r="D35" t="str">
        <f>IF(B35="","",IFERROR(VLOOKUP(B35,Productos!$A$2:$E$101,3,FALSE),""))</f>
        <v/>
      </c>
      <c r="G35" t="str">
        <f>IF(B35="","",IFERROR(VLOOKUP(B35,Productos!$A$2:$E$101,4,FALSE),""))</f>
        <v/>
      </c>
      <c r="H35" s="2" t="str">
        <f>IF(B35="","",IFERROR(VLOOKUP(B35,Productos!$A$2:$E$101,5,FALSE),0))</f>
        <v/>
      </c>
      <c r="I35" s="2" t="str">
        <f t="shared" si="0"/>
        <v/>
      </c>
    </row>
    <row r="36" spans="1:9">
      <c r="A36" s="1"/>
      <c r="C36" t="str">
        <f>IF(B36="","",IFERROR(VLOOKUP(B36,Productos!$A$2:$E$101,2,FALSE),"Código inválido"))</f>
        <v/>
      </c>
      <c r="D36" t="str">
        <f>IF(B36="","",IFERROR(VLOOKUP(B36,Productos!$A$2:$E$101,3,FALSE),""))</f>
        <v/>
      </c>
      <c r="G36" t="str">
        <f>IF(B36="","",IFERROR(VLOOKUP(B36,Productos!$A$2:$E$101,4,FALSE),""))</f>
        <v/>
      </c>
      <c r="H36" s="2" t="str">
        <f>IF(B36="","",IFERROR(VLOOKUP(B36,Productos!$A$2:$E$101,5,FALSE),0))</f>
        <v/>
      </c>
      <c r="I36" s="2" t="str">
        <f t="shared" si="0"/>
        <v/>
      </c>
    </row>
    <row r="37" spans="1:9">
      <c r="A37" s="1"/>
      <c r="C37" t="str">
        <f>IF(B37="","",IFERROR(VLOOKUP(B37,Productos!$A$2:$E$101,2,FALSE),"Código inválido"))</f>
        <v/>
      </c>
      <c r="D37" t="str">
        <f>IF(B37="","",IFERROR(VLOOKUP(B37,Productos!$A$2:$E$101,3,FALSE),""))</f>
        <v/>
      </c>
      <c r="G37" t="str">
        <f>IF(B37="","",IFERROR(VLOOKUP(B37,Productos!$A$2:$E$101,4,FALSE),""))</f>
        <v/>
      </c>
      <c r="H37" s="2" t="str">
        <f>IF(B37="","",IFERROR(VLOOKUP(B37,Productos!$A$2:$E$101,5,FALSE),0))</f>
        <v/>
      </c>
      <c r="I37" s="2" t="str">
        <f t="shared" si="0"/>
        <v/>
      </c>
    </row>
    <row r="38" spans="1:9">
      <c r="A38" s="1"/>
      <c r="C38" t="str">
        <f>IF(B38="","",IFERROR(VLOOKUP(B38,Productos!$A$2:$E$101,2,FALSE),"Código inválido"))</f>
        <v/>
      </c>
      <c r="D38" t="str">
        <f>IF(B38="","",IFERROR(VLOOKUP(B38,Productos!$A$2:$E$101,3,FALSE),""))</f>
        <v/>
      </c>
      <c r="G38" t="str">
        <f>IF(B38="","",IFERROR(VLOOKUP(B38,Productos!$A$2:$E$101,4,FALSE),""))</f>
        <v/>
      </c>
      <c r="H38" s="2" t="str">
        <f>IF(B38="","",IFERROR(VLOOKUP(B38,Productos!$A$2:$E$101,5,FALSE),0))</f>
        <v/>
      </c>
      <c r="I38" s="2" t="str">
        <f t="shared" si="0"/>
        <v/>
      </c>
    </row>
    <row r="39" spans="1:9">
      <c r="A39" s="1"/>
      <c r="C39" t="str">
        <f>IF(B39="","",IFERROR(VLOOKUP(B39,Productos!$A$2:$E$101,2,FALSE),"Código inválido"))</f>
        <v/>
      </c>
      <c r="D39" t="str">
        <f>IF(B39="","",IFERROR(VLOOKUP(B39,Productos!$A$2:$E$101,3,FALSE),""))</f>
        <v/>
      </c>
      <c r="G39" t="str">
        <f>IF(B39="","",IFERROR(VLOOKUP(B39,Productos!$A$2:$E$101,4,FALSE),""))</f>
        <v/>
      </c>
      <c r="H39" s="2" t="str">
        <f>IF(B39="","",IFERROR(VLOOKUP(B39,Productos!$A$2:$E$101,5,FALSE),0))</f>
        <v/>
      </c>
      <c r="I39" s="2" t="str">
        <f t="shared" si="0"/>
        <v/>
      </c>
    </row>
    <row r="40" spans="1:9">
      <c r="A40" s="1"/>
      <c r="C40" t="str">
        <f>IF(B40="","",IFERROR(VLOOKUP(B40,Productos!$A$2:$E$101,2,FALSE),"Código inválido"))</f>
        <v/>
      </c>
      <c r="D40" t="str">
        <f>IF(B40="","",IFERROR(VLOOKUP(B40,Productos!$A$2:$E$101,3,FALSE),""))</f>
        <v/>
      </c>
      <c r="G40" t="str">
        <f>IF(B40="","",IFERROR(VLOOKUP(B40,Productos!$A$2:$E$101,4,FALSE),""))</f>
        <v/>
      </c>
      <c r="H40" s="2" t="str">
        <f>IF(B40="","",IFERROR(VLOOKUP(B40,Productos!$A$2:$E$101,5,FALSE),0))</f>
        <v/>
      </c>
      <c r="I40" s="2" t="str">
        <f t="shared" si="0"/>
        <v/>
      </c>
    </row>
    <row r="41" spans="1:9">
      <c r="A41" s="1"/>
      <c r="C41" t="str">
        <f>IF(B41="","",IFERROR(VLOOKUP(B41,Productos!$A$2:$E$101,2,FALSE),"Código inválido"))</f>
        <v/>
      </c>
      <c r="D41" t="str">
        <f>IF(B41="","",IFERROR(VLOOKUP(B41,Productos!$A$2:$E$101,3,FALSE),""))</f>
        <v/>
      </c>
      <c r="G41" t="str">
        <f>IF(B41="","",IFERROR(VLOOKUP(B41,Productos!$A$2:$E$101,4,FALSE),""))</f>
        <v/>
      </c>
      <c r="H41" s="2" t="str">
        <f>IF(B41="","",IFERROR(VLOOKUP(B41,Productos!$A$2:$E$101,5,FALSE),0))</f>
        <v/>
      </c>
      <c r="I41" s="2" t="str">
        <f t="shared" si="0"/>
        <v/>
      </c>
    </row>
    <row r="42" spans="1:9">
      <c r="A42" s="1"/>
      <c r="C42" t="str">
        <f>IF(B42="","",IFERROR(VLOOKUP(B42,Productos!$A$2:$E$101,2,FALSE),"Código inválido"))</f>
        <v/>
      </c>
      <c r="D42" t="str">
        <f>IF(B42="","",IFERROR(VLOOKUP(B42,Productos!$A$2:$E$101,3,FALSE),""))</f>
        <v/>
      </c>
      <c r="G42" t="str">
        <f>IF(B42="","",IFERROR(VLOOKUP(B42,Productos!$A$2:$E$101,4,FALSE),""))</f>
        <v/>
      </c>
      <c r="H42" s="2" t="str">
        <f>IF(B42="","",IFERROR(VLOOKUP(B42,Productos!$A$2:$E$101,5,FALSE),0))</f>
        <v/>
      </c>
      <c r="I42" s="2" t="str">
        <f t="shared" si="0"/>
        <v/>
      </c>
    </row>
    <row r="43" spans="1:9">
      <c r="A43" s="1"/>
      <c r="C43" t="str">
        <f>IF(B43="","",IFERROR(VLOOKUP(B43,Productos!$A$2:$E$101,2,FALSE),"Código inválido"))</f>
        <v/>
      </c>
      <c r="D43" t="str">
        <f>IF(B43="","",IFERROR(VLOOKUP(B43,Productos!$A$2:$E$101,3,FALSE),""))</f>
        <v/>
      </c>
      <c r="G43" t="str">
        <f>IF(B43="","",IFERROR(VLOOKUP(B43,Productos!$A$2:$E$101,4,FALSE),""))</f>
        <v/>
      </c>
      <c r="H43" s="2" t="str">
        <f>IF(B43="","",IFERROR(VLOOKUP(B43,Productos!$A$2:$E$101,5,FALSE),0))</f>
        <v/>
      </c>
      <c r="I43" s="2" t="str">
        <f t="shared" si="0"/>
        <v/>
      </c>
    </row>
    <row r="44" spans="1:9">
      <c r="A44" s="1"/>
      <c r="C44" t="str">
        <f>IF(B44="","",IFERROR(VLOOKUP(B44,Productos!$A$2:$E$101,2,FALSE),"Código inválido"))</f>
        <v/>
      </c>
      <c r="D44" t="str">
        <f>IF(B44="","",IFERROR(VLOOKUP(B44,Productos!$A$2:$E$101,3,FALSE),""))</f>
        <v/>
      </c>
      <c r="G44" t="str">
        <f>IF(B44="","",IFERROR(VLOOKUP(B44,Productos!$A$2:$E$101,4,FALSE),""))</f>
        <v/>
      </c>
      <c r="H44" s="2" t="str">
        <f>IF(B44="","",IFERROR(VLOOKUP(B44,Productos!$A$2:$E$101,5,FALSE),0))</f>
        <v/>
      </c>
      <c r="I44" s="2" t="str">
        <f t="shared" si="0"/>
        <v/>
      </c>
    </row>
    <row r="45" spans="1:9">
      <c r="A45" s="1"/>
      <c r="C45" t="str">
        <f>IF(B45="","",IFERROR(VLOOKUP(B45,Productos!$A$2:$E$101,2,FALSE),"Código inválido"))</f>
        <v/>
      </c>
      <c r="D45" t="str">
        <f>IF(B45="","",IFERROR(VLOOKUP(B45,Productos!$A$2:$E$101,3,FALSE),""))</f>
        <v/>
      </c>
      <c r="G45" t="str">
        <f>IF(B45="","",IFERROR(VLOOKUP(B45,Productos!$A$2:$E$101,4,FALSE),""))</f>
        <v/>
      </c>
      <c r="H45" s="2" t="str">
        <f>IF(B45="","",IFERROR(VLOOKUP(B45,Productos!$A$2:$E$101,5,FALSE),0))</f>
        <v/>
      </c>
      <c r="I45" s="2" t="str">
        <f t="shared" si="0"/>
        <v/>
      </c>
    </row>
    <row r="46" spans="1:9">
      <c r="A46" s="1"/>
      <c r="C46" t="str">
        <f>IF(B46="","",IFERROR(VLOOKUP(B46,Productos!$A$2:$E$101,2,FALSE),"Código inválido"))</f>
        <v/>
      </c>
      <c r="D46" t="str">
        <f>IF(B46="","",IFERROR(VLOOKUP(B46,Productos!$A$2:$E$101,3,FALSE),""))</f>
        <v/>
      </c>
      <c r="G46" t="str">
        <f>IF(B46="","",IFERROR(VLOOKUP(B46,Productos!$A$2:$E$101,4,FALSE),""))</f>
        <v/>
      </c>
      <c r="H46" s="2" t="str">
        <f>IF(B46="","",IFERROR(VLOOKUP(B46,Productos!$A$2:$E$101,5,FALSE),0))</f>
        <v/>
      </c>
      <c r="I46" s="2" t="str">
        <f t="shared" si="0"/>
        <v/>
      </c>
    </row>
    <row r="47" spans="1:9">
      <c r="A47" s="1"/>
      <c r="C47" t="str">
        <f>IF(B47="","",IFERROR(VLOOKUP(B47,Productos!$A$2:$E$101,2,FALSE),"Código inválido"))</f>
        <v/>
      </c>
      <c r="D47" t="str">
        <f>IF(B47="","",IFERROR(VLOOKUP(B47,Productos!$A$2:$E$101,3,FALSE),""))</f>
        <v/>
      </c>
      <c r="G47" t="str">
        <f>IF(B47="","",IFERROR(VLOOKUP(B47,Productos!$A$2:$E$101,4,FALSE),""))</f>
        <v/>
      </c>
      <c r="H47" s="2" t="str">
        <f>IF(B47="","",IFERROR(VLOOKUP(B47,Productos!$A$2:$E$101,5,FALSE),0))</f>
        <v/>
      </c>
      <c r="I47" s="2" t="str">
        <f t="shared" si="0"/>
        <v/>
      </c>
    </row>
    <row r="48" spans="1:9">
      <c r="A48" s="1"/>
      <c r="C48" t="str">
        <f>IF(B48="","",IFERROR(VLOOKUP(B48,Productos!$A$2:$E$101,2,FALSE),"Código inválido"))</f>
        <v/>
      </c>
      <c r="D48" t="str">
        <f>IF(B48="","",IFERROR(VLOOKUP(B48,Productos!$A$2:$E$101,3,FALSE),""))</f>
        <v/>
      </c>
      <c r="G48" t="str">
        <f>IF(B48="","",IFERROR(VLOOKUP(B48,Productos!$A$2:$E$101,4,FALSE),""))</f>
        <v/>
      </c>
      <c r="H48" s="2" t="str">
        <f>IF(B48="","",IFERROR(VLOOKUP(B48,Productos!$A$2:$E$101,5,FALSE),0))</f>
        <v/>
      </c>
      <c r="I48" s="2" t="str">
        <f t="shared" si="0"/>
        <v/>
      </c>
    </row>
    <row r="49" spans="1:9">
      <c r="A49" s="1"/>
      <c r="C49" t="str">
        <f>IF(B49="","",IFERROR(VLOOKUP(B49,Productos!$A$2:$E$101,2,FALSE),"Código inválido"))</f>
        <v/>
      </c>
      <c r="D49" t="str">
        <f>IF(B49="","",IFERROR(VLOOKUP(B49,Productos!$A$2:$E$101,3,FALSE),""))</f>
        <v/>
      </c>
      <c r="G49" t="str">
        <f>IF(B49="","",IFERROR(VLOOKUP(B49,Productos!$A$2:$E$101,4,FALSE),""))</f>
        <v/>
      </c>
      <c r="H49" s="2" t="str">
        <f>IF(B49="","",IFERROR(VLOOKUP(B49,Productos!$A$2:$E$101,5,FALSE),0))</f>
        <v/>
      </c>
      <c r="I49" s="2" t="str">
        <f t="shared" si="0"/>
        <v/>
      </c>
    </row>
    <row r="50" spans="1:9">
      <c r="A50" s="1"/>
      <c r="C50" t="str">
        <f>IF(B50="","",IFERROR(VLOOKUP(B50,Productos!$A$2:$E$101,2,FALSE),"Código inválido"))</f>
        <v/>
      </c>
      <c r="D50" t="str">
        <f>IF(B50="","",IFERROR(VLOOKUP(B50,Productos!$A$2:$E$101,3,FALSE),""))</f>
        <v/>
      </c>
      <c r="G50" t="str">
        <f>IF(B50="","",IFERROR(VLOOKUP(B50,Productos!$A$2:$E$101,4,FALSE),""))</f>
        <v/>
      </c>
      <c r="H50" s="2" t="str">
        <f>IF(B50="","",IFERROR(VLOOKUP(B50,Productos!$A$2:$E$101,5,FALSE),0))</f>
        <v/>
      </c>
      <c r="I50" s="2" t="str">
        <f t="shared" si="0"/>
        <v/>
      </c>
    </row>
    <row r="51" spans="1:9">
      <c r="A51" s="1"/>
      <c r="C51" t="str">
        <f>IF(B51="","",IFERROR(VLOOKUP(B51,Productos!$A$2:$E$101,2,FALSE),"Código inválido"))</f>
        <v/>
      </c>
      <c r="D51" t="str">
        <f>IF(B51="","",IFERROR(VLOOKUP(B51,Productos!$A$2:$E$101,3,FALSE),""))</f>
        <v/>
      </c>
      <c r="G51" t="str">
        <f>IF(B51="","",IFERROR(VLOOKUP(B51,Productos!$A$2:$E$101,4,FALSE),""))</f>
        <v/>
      </c>
      <c r="H51" s="2" t="str">
        <f>IF(B51="","",IFERROR(VLOOKUP(B51,Productos!$A$2:$E$101,5,FALSE),0))</f>
        <v/>
      </c>
      <c r="I51" s="2" t="str">
        <f t="shared" si="0"/>
        <v/>
      </c>
    </row>
    <row r="52" spans="1:9">
      <c r="A52" s="1"/>
      <c r="C52" t="str">
        <f>IF(B52="","",IFERROR(VLOOKUP(B52,Productos!$A$2:$E$101,2,FALSE),"Código inválido"))</f>
        <v/>
      </c>
      <c r="D52" t="str">
        <f>IF(B52="","",IFERROR(VLOOKUP(B52,Productos!$A$2:$E$101,3,FALSE),""))</f>
        <v/>
      </c>
      <c r="G52" t="str">
        <f>IF(B52="","",IFERROR(VLOOKUP(B52,Productos!$A$2:$E$101,4,FALSE),""))</f>
        <v/>
      </c>
      <c r="H52" s="2" t="str">
        <f>IF(B52="","",IFERROR(VLOOKUP(B52,Productos!$A$2:$E$101,5,FALSE),0))</f>
        <v/>
      </c>
      <c r="I52" s="2" t="str">
        <f t="shared" si="0"/>
        <v/>
      </c>
    </row>
    <row r="53" spans="1:9">
      <c r="A53" s="1"/>
      <c r="C53" t="str">
        <f>IF(B53="","",IFERROR(VLOOKUP(B53,Productos!$A$2:$E$101,2,FALSE),"Código inválido"))</f>
        <v/>
      </c>
      <c r="D53" t="str">
        <f>IF(B53="","",IFERROR(VLOOKUP(B53,Productos!$A$2:$E$101,3,FALSE),""))</f>
        <v/>
      </c>
      <c r="G53" t="str">
        <f>IF(B53="","",IFERROR(VLOOKUP(B53,Productos!$A$2:$E$101,4,FALSE),""))</f>
        <v/>
      </c>
      <c r="H53" s="2" t="str">
        <f>IF(B53="","",IFERROR(VLOOKUP(B53,Productos!$A$2:$E$101,5,FALSE),0))</f>
        <v/>
      </c>
      <c r="I53" s="2" t="str">
        <f t="shared" si="0"/>
        <v/>
      </c>
    </row>
    <row r="54" spans="1:9">
      <c r="A54" s="1"/>
      <c r="C54" t="str">
        <f>IF(B54="","",IFERROR(VLOOKUP(B54,Productos!$A$2:$E$101,2,FALSE),"Código inválido"))</f>
        <v/>
      </c>
      <c r="D54" t="str">
        <f>IF(B54="","",IFERROR(VLOOKUP(B54,Productos!$A$2:$E$101,3,FALSE),""))</f>
        <v/>
      </c>
      <c r="G54" t="str">
        <f>IF(B54="","",IFERROR(VLOOKUP(B54,Productos!$A$2:$E$101,4,FALSE),""))</f>
        <v/>
      </c>
      <c r="H54" s="2" t="str">
        <f>IF(B54="","",IFERROR(VLOOKUP(B54,Productos!$A$2:$E$101,5,FALSE),0))</f>
        <v/>
      </c>
      <c r="I54" s="2" t="str">
        <f t="shared" si="0"/>
        <v/>
      </c>
    </row>
    <row r="55" spans="1:9">
      <c r="A55" s="1"/>
      <c r="C55" t="str">
        <f>IF(B55="","",IFERROR(VLOOKUP(B55,Productos!$A$2:$E$101,2,FALSE),"Código inválido"))</f>
        <v/>
      </c>
      <c r="D55" t="str">
        <f>IF(B55="","",IFERROR(VLOOKUP(B55,Productos!$A$2:$E$101,3,FALSE),""))</f>
        <v/>
      </c>
      <c r="G55" t="str">
        <f>IF(B55="","",IFERROR(VLOOKUP(B55,Productos!$A$2:$E$101,4,FALSE),""))</f>
        <v/>
      </c>
      <c r="H55" s="2" t="str">
        <f>IF(B55="","",IFERROR(VLOOKUP(B55,Productos!$A$2:$E$101,5,FALSE),0))</f>
        <v/>
      </c>
      <c r="I55" s="2" t="str">
        <f t="shared" si="0"/>
        <v/>
      </c>
    </row>
    <row r="56" spans="1:9">
      <c r="A56" s="1"/>
      <c r="C56" t="str">
        <f>IF(B56="","",IFERROR(VLOOKUP(B56,Productos!$A$2:$E$101,2,FALSE),"Código inválido"))</f>
        <v/>
      </c>
      <c r="D56" t="str">
        <f>IF(B56="","",IFERROR(VLOOKUP(B56,Productos!$A$2:$E$101,3,FALSE),""))</f>
        <v/>
      </c>
      <c r="G56" t="str">
        <f>IF(B56="","",IFERROR(VLOOKUP(B56,Productos!$A$2:$E$101,4,FALSE),""))</f>
        <v/>
      </c>
      <c r="H56" s="2" t="str">
        <f>IF(B56="","",IFERROR(VLOOKUP(B56,Productos!$A$2:$E$101,5,FALSE),0))</f>
        <v/>
      </c>
      <c r="I56" s="2" t="str">
        <f t="shared" si="0"/>
        <v/>
      </c>
    </row>
    <row r="57" spans="1:9">
      <c r="A57" s="1"/>
      <c r="C57" t="str">
        <f>IF(B57="","",IFERROR(VLOOKUP(B57,Productos!$A$2:$E$101,2,FALSE),"Código inválido"))</f>
        <v/>
      </c>
      <c r="D57" t="str">
        <f>IF(B57="","",IFERROR(VLOOKUP(B57,Productos!$A$2:$E$101,3,FALSE),""))</f>
        <v/>
      </c>
      <c r="G57" t="str">
        <f>IF(B57="","",IFERROR(VLOOKUP(B57,Productos!$A$2:$E$101,4,FALSE),""))</f>
        <v/>
      </c>
      <c r="H57" s="2" t="str">
        <f>IF(B57="","",IFERROR(VLOOKUP(B57,Productos!$A$2:$E$101,5,FALSE),0))</f>
        <v/>
      </c>
      <c r="I57" s="2" t="str">
        <f t="shared" si="0"/>
        <v/>
      </c>
    </row>
    <row r="58" spans="1:9">
      <c r="A58" s="1"/>
      <c r="C58" t="str">
        <f>IF(B58="","",IFERROR(VLOOKUP(B58,Productos!$A$2:$E$101,2,FALSE),"Código inválido"))</f>
        <v/>
      </c>
      <c r="D58" t="str">
        <f>IF(B58="","",IFERROR(VLOOKUP(B58,Productos!$A$2:$E$101,3,FALSE),""))</f>
        <v/>
      </c>
      <c r="G58" t="str">
        <f>IF(B58="","",IFERROR(VLOOKUP(B58,Productos!$A$2:$E$101,4,FALSE),""))</f>
        <v/>
      </c>
      <c r="H58" s="2" t="str">
        <f>IF(B58="","",IFERROR(VLOOKUP(B58,Productos!$A$2:$E$101,5,FALSE),0))</f>
        <v/>
      </c>
      <c r="I58" s="2" t="str">
        <f t="shared" si="0"/>
        <v/>
      </c>
    </row>
    <row r="59" spans="1:9">
      <c r="A59" s="1"/>
      <c r="C59" t="str">
        <f>IF(B59="","",IFERROR(VLOOKUP(B59,Productos!$A$2:$E$101,2,FALSE),"Código inválido"))</f>
        <v/>
      </c>
      <c r="D59" t="str">
        <f>IF(B59="","",IFERROR(VLOOKUP(B59,Productos!$A$2:$E$101,3,FALSE),""))</f>
        <v/>
      </c>
      <c r="G59" t="str">
        <f>IF(B59="","",IFERROR(VLOOKUP(B59,Productos!$A$2:$E$101,4,FALSE),""))</f>
        <v/>
      </c>
      <c r="H59" s="2" t="str">
        <f>IF(B59="","",IFERROR(VLOOKUP(B59,Productos!$A$2:$E$101,5,FALSE),0))</f>
        <v/>
      </c>
      <c r="I59" s="2" t="str">
        <f t="shared" si="0"/>
        <v/>
      </c>
    </row>
    <row r="60" spans="1:9">
      <c r="A60" s="1"/>
      <c r="C60" t="str">
        <f>IF(B60="","",IFERROR(VLOOKUP(B60,Productos!$A$2:$E$101,2,FALSE),"Código inválido"))</f>
        <v/>
      </c>
      <c r="D60" t="str">
        <f>IF(B60="","",IFERROR(VLOOKUP(B60,Productos!$A$2:$E$101,3,FALSE),""))</f>
        <v/>
      </c>
      <c r="G60" t="str">
        <f>IF(B60="","",IFERROR(VLOOKUP(B60,Productos!$A$2:$E$101,4,FALSE),""))</f>
        <v/>
      </c>
      <c r="H60" s="2" t="str">
        <f>IF(B60="","",IFERROR(VLOOKUP(B60,Productos!$A$2:$E$101,5,FALSE),0))</f>
        <v/>
      </c>
      <c r="I60" s="2" t="str">
        <f t="shared" si="0"/>
        <v/>
      </c>
    </row>
    <row r="61" spans="1:9">
      <c r="A61" s="1"/>
      <c r="C61" t="str">
        <f>IF(B61="","",IFERROR(VLOOKUP(B61,Productos!$A$2:$E$101,2,FALSE),"Código inválido"))</f>
        <v/>
      </c>
      <c r="D61" t="str">
        <f>IF(B61="","",IFERROR(VLOOKUP(B61,Productos!$A$2:$E$101,3,FALSE),""))</f>
        <v/>
      </c>
      <c r="G61" t="str">
        <f>IF(B61="","",IFERROR(VLOOKUP(B61,Productos!$A$2:$E$101,4,FALSE),""))</f>
        <v/>
      </c>
      <c r="H61" s="2" t="str">
        <f>IF(B61="","",IFERROR(VLOOKUP(B61,Productos!$A$2:$E$101,5,FALSE),0))</f>
        <v/>
      </c>
      <c r="I61" s="2" t="str">
        <f t="shared" si="0"/>
        <v/>
      </c>
    </row>
    <row r="62" spans="1:9">
      <c r="A62" s="1"/>
      <c r="C62" t="str">
        <f>IF(B62="","",IFERROR(VLOOKUP(B62,Productos!$A$2:$E$101,2,FALSE),"Código inválido"))</f>
        <v/>
      </c>
      <c r="D62" t="str">
        <f>IF(B62="","",IFERROR(VLOOKUP(B62,Productos!$A$2:$E$101,3,FALSE),""))</f>
        <v/>
      </c>
      <c r="G62" t="str">
        <f>IF(B62="","",IFERROR(VLOOKUP(B62,Productos!$A$2:$E$101,4,FALSE),""))</f>
        <v/>
      </c>
      <c r="H62" s="2" t="str">
        <f>IF(B62="","",IFERROR(VLOOKUP(B62,Productos!$A$2:$E$101,5,FALSE),0))</f>
        <v/>
      </c>
      <c r="I62" s="2" t="str">
        <f t="shared" si="0"/>
        <v/>
      </c>
    </row>
    <row r="63" spans="1:9">
      <c r="A63" s="1"/>
      <c r="C63" t="str">
        <f>IF(B63="","",IFERROR(VLOOKUP(B63,Productos!$A$2:$E$101,2,FALSE),"Código inválido"))</f>
        <v/>
      </c>
      <c r="D63" t="str">
        <f>IF(B63="","",IFERROR(VLOOKUP(B63,Productos!$A$2:$E$101,3,FALSE),""))</f>
        <v/>
      </c>
      <c r="G63" t="str">
        <f>IF(B63="","",IFERROR(VLOOKUP(B63,Productos!$A$2:$E$101,4,FALSE),""))</f>
        <v/>
      </c>
      <c r="H63" s="2" t="str">
        <f>IF(B63="","",IFERROR(VLOOKUP(B63,Productos!$A$2:$E$101,5,FALSE),0))</f>
        <v/>
      </c>
      <c r="I63" s="2" t="str">
        <f t="shared" si="0"/>
        <v/>
      </c>
    </row>
    <row r="64" spans="1:9">
      <c r="A64" s="1"/>
      <c r="C64" t="str">
        <f>IF(B64="","",IFERROR(VLOOKUP(B64,Productos!$A$2:$E$101,2,FALSE),"Código inválido"))</f>
        <v/>
      </c>
      <c r="D64" t="str">
        <f>IF(B64="","",IFERROR(VLOOKUP(B64,Productos!$A$2:$E$101,3,FALSE),""))</f>
        <v/>
      </c>
      <c r="G64" t="str">
        <f>IF(B64="","",IFERROR(VLOOKUP(B64,Productos!$A$2:$E$101,4,FALSE),""))</f>
        <v/>
      </c>
      <c r="H64" s="2" t="str">
        <f>IF(B64="","",IFERROR(VLOOKUP(B64,Productos!$A$2:$E$101,5,FALSE),0))</f>
        <v/>
      </c>
      <c r="I64" s="2" t="str">
        <f t="shared" si="0"/>
        <v/>
      </c>
    </row>
    <row r="65" spans="1:9">
      <c r="A65" s="1"/>
      <c r="C65" t="str">
        <f>IF(B65="","",IFERROR(VLOOKUP(B65,Productos!$A$2:$E$101,2,FALSE),"Código inválido"))</f>
        <v/>
      </c>
      <c r="D65" t="str">
        <f>IF(B65="","",IFERROR(VLOOKUP(B65,Productos!$A$2:$E$101,3,FALSE),""))</f>
        <v/>
      </c>
      <c r="G65" t="str">
        <f>IF(B65="","",IFERROR(VLOOKUP(B65,Productos!$A$2:$E$101,4,FALSE),""))</f>
        <v/>
      </c>
      <c r="H65" s="2" t="str">
        <f>IF(B65="","",IFERROR(VLOOKUP(B65,Productos!$A$2:$E$101,5,FALSE),0))</f>
        <v/>
      </c>
      <c r="I65" s="2" t="str">
        <f t="shared" si="0"/>
        <v/>
      </c>
    </row>
    <row r="66" spans="1:9">
      <c r="A66" s="1"/>
      <c r="C66" t="str">
        <f>IF(B66="","",IFERROR(VLOOKUP(B66,Productos!$A$2:$E$101,2,FALSE),"Código inválido"))</f>
        <v/>
      </c>
      <c r="D66" t="str">
        <f>IF(B66="","",IFERROR(VLOOKUP(B66,Productos!$A$2:$E$101,3,FALSE),""))</f>
        <v/>
      </c>
      <c r="G66" t="str">
        <f>IF(B66="","",IFERROR(VLOOKUP(B66,Productos!$A$2:$E$101,4,FALSE),""))</f>
        <v/>
      </c>
      <c r="H66" s="2" t="str">
        <f>IF(B66="","",IFERROR(VLOOKUP(B66,Productos!$A$2:$E$101,5,FALSE),0))</f>
        <v/>
      </c>
      <c r="I66" s="2" t="str">
        <f t="shared" ref="I66:I129" si="1">IF(OR(B66="",F66=""),"",F66*H66)</f>
        <v/>
      </c>
    </row>
    <row r="67" spans="1:9">
      <c r="A67" s="1"/>
      <c r="C67" t="str">
        <f>IF(B67="","",IFERROR(VLOOKUP(B67,Productos!$A$2:$E$101,2,FALSE),"Código inválido"))</f>
        <v/>
      </c>
      <c r="D67" t="str">
        <f>IF(B67="","",IFERROR(VLOOKUP(B67,Productos!$A$2:$E$101,3,FALSE),""))</f>
        <v/>
      </c>
      <c r="G67" t="str">
        <f>IF(B67="","",IFERROR(VLOOKUP(B67,Productos!$A$2:$E$101,4,FALSE),""))</f>
        <v/>
      </c>
      <c r="H67" s="2" t="str">
        <f>IF(B67="","",IFERROR(VLOOKUP(B67,Productos!$A$2:$E$101,5,FALSE),0))</f>
        <v/>
      </c>
      <c r="I67" s="2" t="str">
        <f t="shared" si="1"/>
        <v/>
      </c>
    </row>
    <row r="68" spans="1:9">
      <c r="A68" s="1"/>
      <c r="C68" t="str">
        <f>IF(B68="","",IFERROR(VLOOKUP(B68,Productos!$A$2:$E$101,2,FALSE),"Código inválido"))</f>
        <v/>
      </c>
      <c r="D68" t="str">
        <f>IF(B68="","",IFERROR(VLOOKUP(B68,Productos!$A$2:$E$101,3,FALSE),""))</f>
        <v/>
      </c>
      <c r="G68" t="str">
        <f>IF(B68="","",IFERROR(VLOOKUP(B68,Productos!$A$2:$E$101,4,FALSE),""))</f>
        <v/>
      </c>
      <c r="H68" s="2" t="str">
        <f>IF(B68="","",IFERROR(VLOOKUP(B68,Productos!$A$2:$E$101,5,FALSE),0))</f>
        <v/>
      </c>
      <c r="I68" s="2" t="str">
        <f t="shared" si="1"/>
        <v/>
      </c>
    </row>
    <row r="69" spans="1:9">
      <c r="A69" s="1"/>
      <c r="C69" t="str">
        <f>IF(B69="","",IFERROR(VLOOKUP(B69,Productos!$A$2:$E$101,2,FALSE),"Código inválido"))</f>
        <v/>
      </c>
      <c r="D69" t="str">
        <f>IF(B69="","",IFERROR(VLOOKUP(B69,Productos!$A$2:$E$101,3,FALSE),""))</f>
        <v/>
      </c>
      <c r="G69" t="str">
        <f>IF(B69="","",IFERROR(VLOOKUP(B69,Productos!$A$2:$E$101,4,FALSE),""))</f>
        <v/>
      </c>
      <c r="H69" s="2" t="str">
        <f>IF(B69="","",IFERROR(VLOOKUP(B69,Productos!$A$2:$E$101,5,FALSE),0))</f>
        <v/>
      </c>
      <c r="I69" s="2" t="str">
        <f t="shared" si="1"/>
        <v/>
      </c>
    </row>
    <row r="70" spans="1:9">
      <c r="A70" s="1"/>
      <c r="C70" t="str">
        <f>IF(B70="","",IFERROR(VLOOKUP(B70,Productos!$A$2:$E$101,2,FALSE),"Código inválido"))</f>
        <v/>
      </c>
      <c r="D70" t="str">
        <f>IF(B70="","",IFERROR(VLOOKUP(B70,Productos!$A$2:$E$101,3,FALSE),""))</f>
        <v/>
      </c>
      <c r="G70" t="str">
        <f>IF(B70="","",IFERROR(VLOOKUP(B70,Productos!$A$2:$E$101,4,FALSE),""))</f>
        <v/>
      </c>
      <c r="H70" s="2" t="str">
        <f>IF(B70="","",IFERROR(VLOOKUP(B70,Productos!$A$2:$E$101,5,FALSE),0))</f>
        <v/>
      </c>
      <c r="I70" s="2" t="str">
        <f t="shared" si="1"/>
        <v/>
      </c>
    </row>
    <row r="71" spans="1:9">
      <c r="A71" s="1"/>
      <c r="C71" t="str">
        <f>IF(B71="","",IFERROR(VLOOKUP(B71,Productos!$A$2:$E$101,2,FALSE),"Código inválido"))</f>
        <v/>
      </c>
      <c r="D71" t="str">
        <f>IF(B71="","",IFERROR(VLOOKUP(B71,Productos!$A$2:$E$101,3,FALSE),""))</f>
        <v/>
      </c>
      <c r="G71" t="str">
        <f>IF(B71="","",IFERROR(VLOOKUP(B71,Productos!$A$2:$E$101,4,FALSE),""))</f>
        <v/>
      </c>
      <c r="H71" s="2" t="str">
        <f>IF(B71="","",IFERROR(VLOOKUP(B71,Productos!$A$2:$E$101,5,FALSE),0))</f>
        <v/>
      </c>
      <c r="I71" s="2" t="str">
        <f t="shared" si="1"/>
        <v/>
      </c>
    </row>
    <row r="72" spans="1:9">
      <c r="A72" s="1"/>
      <c r="C72" t="str">
        <f>IF(B72="","",IFERROR(VLOOKUP(B72,Productos!$A$2:$E$101,2,FALSE),"Código inválido"))</f>
        <v/>
      </c>
      <c r="D72" t="str">
        <f>IF(B72="","",IFERROR(VLOOKUP(B72,Productos!$A$2:$E$101,3,FALSE),""))</f>
        <v/>
      </c>
      <c r="G72" t="str">
        <f>IF(B72="","",IFERROR(VLOOKUP(B72,Productos!$A$2:$E$101,4,FALSE),""))</f>
        <v/>
      </c>
      <c r="H72" s="2" t="str">
        <f>IF(B72="","",IFERROR(VLOOKUP(B72,Productos!$A$2:$E$101,5,FALSE),0))</f>
        <v/>
      </c>
      <c r="I72" s="2" t="str">
        <f t="shared" si="1"/>
        <v/>
      </c>
    </row>
    <row r="73" spans="1:9">
      <c r="A73" s="1"/>
      <c r="C73" t="str">
        <f>IF(B73="","",IFERROR(VLOOKUP(B73,Productos!$A$2:$E$101,2,FALSE),"Código inválido"))</f>
        <v/>
      </c>
      <c r="D73" t="str">
        <f>IF(B73="","",IFERROR(VLOOKUP(B73,Productos!$A$2:$E$101,3,FALSE),""))</f>
        <v/>
      </c>
      <c r="G73" t="str">
        <f>IF(B73="","",IFERROR(VLOOKUP(B73,Productos!$A$2:$E$101,4,FALSE),""))</f>
        <v/>
      </c>
      <c r="H73" s="2" t="str">
        <f>IF(B73="","",IFERROR(VLOOKUP(B73,Productos!$A$2:$E$101,5,FALSE),0))</f>
        <v/>
      </c>
      <c r="I73" s="2" t="str">
        <f t="shared" si="1"/>
        <v/>
      </c>
    </row>
    <row r="74" spans="1:9">
      <c r="A74" s="1"/>
      <c r="C74" t="str">
        <f>IF(B74="","",IFERROR(VLOOKUP(B74,Productos!$A$2:$E$101,2,FALSE),"Código inválido"))</f>
        <v/>
      </c>
      <c r="D74" t="str">
        <f>IF(B74="","",IFERROR(VLOOKUP(B74,Productos!$A$2:$E$101,3,FALSE),""))</f>
        <v/>
      </c>
      <c r="G74" t="str">
        <f>IF(B74="","",IFERROR(VLOOKUP(B74,Productos!$A$2:$E$101,4,FALSE),""))</f>
        <v/>
      </c>
      <c r="H74" s="2" t="str">
        <f>IF(B74="","",IFERROR(VLOOKUP(B74,Productos!$A$2:$E$101,5,FALSE),0))</f>
        <v/>
      </c>
      <c r="I74" s="2" t="str">
        <f t="shared" si="1"/>
        <v/>
      </c>
    </row>
    <row r="75" spans="1:9">
      <c r="A75" s="1"/>
      <c r="C75" t="str">
        <f>IF(B75="","",IFERROR(VLOOKUP(B75,Productos!$A$2:$E$101,2,FALSE),"Código inválido"))</f>
        <v/>
      </c>
      <c r="D75" t="str">
        <f>IF(B75="","",IFERROR(VLOOKUP(B75,Productos!$A$2:$E$101,3,FALSE),""))</f>
        <v/>
      </c>
      <c r="G75" t="str">
        <f>IF(B75="","",IFERROR(VLOOKUP(B75,Productos!$A$2:$E$101,4,FALSE),""))</f>
        <v/>
      </c>
      <c r="H75" s="2" t="str">
        <f>IF(B75="","",IFERROR(VLOOKUP(B75,Productos!$A$2:$E$101,5,FALSE),0))</f>
        <v/>
      </c>
      <c r="I75" s="2" t="str">
        <f t="shared" si="1"/>
        <v/>
      </c>
    </row>
    <row r="76" spans="1:9">
      <c r="A76" s="1"/>
      <c r="C76" t="str">
        <f>IF(B76="","",IFERROR(VLOOKUP(B76,Productos!$A$2:$E$101,2,FALSE),"Código inválido"))</f>
        <v/>
      </c>
      <c r="D76" t="str">
        <f>IF(B76="","",IFERROR(VLOOKUP(B76,Productos!$A$2:$E$101,3,FALSE),""))</f>
        <v/>
      </c>
      <c r="G76" t="str">
        <f>IF(B76="","",IFERROR(VLOOKUP(B76,Productos!$A$2:$E$101,4,FALSE),""))</f>
        <v/>
      </c>
      <c r="H76" s="2" t="str">
        <f>IF(B76="","",IFERROR(VLOOKUP(B76,Productos!$A$2:$E$101,5,FALSE),0))</f>
        <v/>
      </c>
      <c r="I76" s="2" t="str">
        <f t="shared" si="1"/>
        <v/>
      </c>
    </row>
    <row r="77" spans="1:9">
      <c r="A77" s="1"/>
      <c r="C77" t="str">
        <f>IF(B77="","",IFERROR(VLOOKUP(B77,Productos!$A$2:$E$101,2,FALSE),"Código inválido"))</f>
        <v/>
      </c>
      <c r="D77" t="str">
        <f>IF(B77="","",IFERROR(VLOOKUP(B77,Productos!$A$2:$E$101,3,FALSE),""))</f>
        <v/>
      </c>
      <c r="G77" t="str">
        <f>IF(B77="","",IFERROR(VLOOKUP(B77,Productos!$A$2:$E$101,4,FALSE),""))</f>
        <v/>
      </c>
      <c r="H77" s="2" t="str">
        <f>IF(B77="","",IFERROR(VLOOKUP(B77,Productos!$A$2:$E$101,5,FALSE),0))</f>
        <v/>
      </c>
      <c r="I77" s="2" t="str">
        <f t="shared" si="1"/>
        <v/>
      </c>
    </row>
    <row r="78" spans="1:9">
      <c r="A78" s="1"/>
      <c r="C78" t="str">
        <f>IF(B78="","",IFERROR(VLOOKUP(B78,Productos!$A$2:$E$101,2,FALSE),"Código inválido"))</f>
        <v/>
      </c>
      <c r="D78" t="str">
        <f>IF(B78="","",IFERROR(VLOOKUP(B78,Productos!$A$2:$E$101,3,FALSE),""))</f>
        <v/>
      </c>
      <c r="G78" t="str">
        <f>IF(B78="","",IFERROR(VLOOKUP(B78,Productos!$A$2:$E$101,4,FALSE),""))</f>
        <v/>
      </c>
      <c r="H78" s="2" t="str">
        <f>IF(B78="","",IFERROR(VLOOKUP(B78,Productos!$A$2:$E$101,5,FALSE),0))</f>
        <v/>
      </c>
      <c r="I78" s="2" t="str">
        <f t="shared" si="1"/>
        <v/>
      </c>
    </row>
    <row r="79" spans="1:9">
      <c r="A79" s="1"/>
      <c r="C79" t="str">
        <f>IF(B79="","",IFERROR(VLOOKUP(B79,Productos!$A$2:$E$101,2,FALSE),"Código inválido"))</f>
        <v/>
      </c>
      <c r="D79" t="str">
        <f>IF(B79="","",IFERROR(VLOOKUP(B79,Productos!$A$2:$E$101,3,FALSE),""))</f>
        <v/>
      </c>
      <c r="G79" t="str">
        <f>IF(B79="","",IFERROR(VLOOKUP(B79,Productos!$A$2:$E$101,4,FALSE),""))</f>
        <v/>
      </c>
      <c r="H79" s="2" t="str">
        <f>IF(B79="","",IFERROR(VLOOKUP(B79,Productos!$A$2:$E$101,5,FALSE),0))</f>
        <v/>
      </c>
      <c r="I79" s="2" t="str">
        <f t="shared" si="1"/>
        <v/>
      </c>
    </row>
    <row r="80" spans="1:9">
      <c r="A80" s="1"/>
      <c r="C80" t="str">
        <f>IF(B80="","",IFERROR(VLOOKUP(B80,Productos!$A$2:$E$101,2,FALSE),"Código inválido"))</f>
        <v/>
      </c>
      <c r="D80" t="str">
        <f>IF(B80="","",IFERROR(VLOOKUP(B80,Productos!$A$2:$E$101,3,FALSE),""))</f>
        <v/>
      </c>
      <c r="G80" t="str">
        <f>IF(B80="","",IFERROR(VLOOKUP(B80,Productos!$A$2:$E$101,4,FALSE),""))</f>
        <v/>
      </c>
      <c r="H80" s="2" t="str">
        <f>IF(B80="","",IFERROR(VLOOKUP(B80,Productos!$A$2:$E$101,5,FALSE),0))</f>
        <v/>
      </c>
      <c r="I80" s="2" t="str">
        <f t="shared" si="1"/>
        <v/>
      </c>
    </row>
    <row r="81" spans="1:9">
      <c r="A81" s="1"/>
      <c r="C81" t="str">
        <f>IF(B81="","",IFERROR(VLOOKUP(B81,Productos!$A$2:$E$101,2,FALSE),"Código inválido"))</f>
        <v/>
      </c>
      <c r="D81" t="str">
        <f>IF(B81="","",IFERROR(VLOOKUP(B81,Productos!$A$2:$E$101,3,FALSE),""))</f>
        <v/>
      </c>
      <c r="G81" t="str">
        <f>IF(B81="","",IFERROR(VLOOKUP(B81,Productos!$A$2:$E$101,4,FALSE),""))</f>
        <v/>
      </c>
      <c r="H81" s="2" t="str">
        <f>IF(B81="","",IFERROR(VLOOKUP(B81,Productos!$A$2:$E$101,5,FALSE),0))</f>
        <v/>
      </c>
      <c r="I81" s="2" t="str">
        <f t="shared" si="1"/>
        <v/>
      </c>
    </row>
    <row r="82" spans="1:9">
      <c r="A82" s="1"/>
      <c r="C82" t="str">
        <f>IF(B82="","",IFERROR(VLOOKUP(B82,Productos!$A$2:$E$101,2,FALSE),"Código inválido"))</f>
        <v/>
      </c>
      <c r="D82" t="str">
        <f>IF(B82="","",IFERROR(VLOOKUP(B82,Productos!$A$2:$E$101,3,FALSE),""))</f>
        <v/>
      </c>
      <c r="G82" t="str">
        <f>IF(B82="","",IFERROR(VLOOKUP(B82,Productos!$A$2:$E$101,4,FALSE),""))</f>
        <v/>
      </c>
      <c r="H82" s="2" t="str">
        <f>IF(B82="","",IFERROR(VLOOKUP(B82,Productos!$A$2:$E$101,5,FALSE),0))</f>
        <v/>
      </c>
      <c r="I82" s="2" t="str">
        <f t="shared" si="1"/>
        <v/>
      </c>
    </row>
    <row r="83" spans="1:9">
      <c r="A83" s="1"/>
      <c r="C83" t="str">
        <f>IF(B83="","",IFERROR(VLOOKUP(B83,Productos!$A$2:$E$101,2,FALSE),"Código inválido"))</f>
        <v/>
      </c>
      <c r="D83" t="str">
        <f>IF(B83="","",IFERROR(VLOOKUP(B83,Productos!$A$2:$E$101,3,FALSE),""))</f>
        <v/>
      </c>
      <c r="G83" t="str">
        <f>IF(B83="","",IFERROR(VLOOKUP(B83,Productos!$A$2:$E$101,4,FALSE),""))</f>
        <v/>
      </c>
      <c r="H83" s="2" t="str">
        <f>IF(B83="","",IFERROR(VLOOKUP(B83,Productos!$A$2:$E$101,5,FALSE),0))</f>
        <v/>
      </c>
      <c r="I83" s="2" t="str">
        <f t="shared" si="1"/>
        <v/>
      </c>
    </row>
    <row r="84" spans="1:9">
      <c r="A84" s="1"/>
      <c r="C84" t="str">
        <f>IF(B84="","",IFERROR(VLOOKUP(B84,Productos!$A$2:$E$101,2,FALSE),"Código inválido"))</f>
        <v/>
      </c>
      <c r="D84" t="str">
        <f>IF(B84="","",IFERROR(VLOOKUP(B84,Productos!$A$2:$E$101,3,FALSE),""))</f>
        <v/>
      </c>
      <c r="G84" t="str">
        <f>IF(B84="","",IFERROR(VLOOKUP(B84,Productos!$A$2:$E$101,4,FALSE),""))</f>
        <v/>
      </c>
      <c r="H84" s="2" t="str">
        <f>IF(B84="","",IFERROR(VLOOKUP(B84,Productos!$A$2:$E$101,5,FALSE),0))</f>
        <v/>
      </c>
      <c r="I84" s="2" t="str">
        <f t="shared" si="1"/>
        <v/>
      </c>
    </row>
    <row r="85" spans="1:9">
      <c r="A85" s="1"/>
      <c r="C85" t="str">
        <f>IF(B85="","",IFERROR(VLOOKUP(B85,Productos!$A$2:$E$101,2,FALSE),"Código inválido"))</f>
        <v/>
      </c>
      <c r="D85" t="str">
        <f>IF(B85="","",IFERROR(VLOOKUP(B85,Productos!$A$2:$E$101,3,FALSE),""))</f>
        <v/>
      </c>
      <c r="G85" t="str">
        <f>IF(B85="","",IFERROR(VLOOKUP(B85,Productos!$A$2:$E$101,4,FALSE),""))</f>
        <v/>
      </c>
      <c r="H85" s="2" t="str">
        <f>IF(B85="","",IFERROR(VLOOKUP(B85,Productos!$A$2:$E$101,5,FALSE),0))</f>
        <v/>
      </c>
      <c r="I85" s="2" t="str">
        <f t="shared" si="1"/>
        <v/>
      </c>
    </row>
    <row r="86" spans="1:9">
      <c r="A86" s="1"/>
      <c r="C86" t="str">
        <f>IF(B86="","",IFERROR(VLOOKUP(B86,Productos!$A$2:$E$101,2,FALSE),"Código inválido"))</f>
        <v/>
      </c>
      <c r="D86" t="str">
        <f>IF(B86="","",IFERROR(VLOOKUP(B86,Productos!$A$2:$E$101,3,FALSE),""))</f>
        <v/>
      </c>
      <c r="G86" t="str">
        <f>IF(B86="","",IFERROR(VLOOKUP(B86,Productos!$A$2:$E$101,4,FALSE),""))</f>
        <v/>
      </c>
      <c r="H86" s="2" t="str">
        <f>IF(B86="","",IFERROR(VLOOKUP(B86,Productos!$A$2:$E$101,5,FALSE),0))</f>
        <v/>
      </c>
      <c r="I86" s="2" t="str">
        <f t="shared" si="1"/>
        <v/>
      </c>
    </row>
    <row r="87" spans="1:9">
      <c r="A87" s="1"/>
      <c r="C87" t="str">
        <f>IF(B87="","",IFERROR(VLOOKUP(B87,Productos!$A$2:$E$101,2,FALSE),"Código inválido"))</f>
        <v/>
      </c>
      <c r="D87" t="str">
        <f>IF(B87="","",IFERROR(VLOOKUP(B87,Productos!$A$2:$E$101,3,FALSE),""))</f>
        <v/>
      </c>
      <c r="G87" t="str">
        <f>IF(B87="","",IFERROR(VLOOKUP(B87,Productos!$A$2:$E$101,4,FALSE),""))</f>
        <v/>
      </c>
      <c r="H87" s="2" t="str">
        <f>IF(B87="","",IFERROR(VLOOKUP(B87,Productos!$A$2:$E$101,5,FALSE),0))</f>
        <v/>
      </c>
      <c r="I87" s="2" t="str">
        <f t="shared" si="1"/>
        <v/>
      </c>
    </row>
    <row r="88" spans="1:9">
      <c r="A88" s="1"/>
      <c r="C88" t="str">
        <f>IF(B88="","",IFERROR(VLOOKUP(B88,Productos!$A$2:$E$101,2,FALSE),"Código inválido"))</f>
        <v/>
      </c>
      <c r="D88" t="str">
        <f>IF(B88="","",IFERROR(VLOOKUP(B88,Productos!$A$2:$E$101,3,FALSE),""))</f>
        <v/>
      </c>
      <c r="G88" t="str">
        <f>IF(B88="","",IFERROR(VLOOKUP(B88,Productos!$A$2:$E$101,4,FALSE),""))</f>
        <v/>
      </c>
      <c r="H88" s="2" t="str">
        <f>IF(B88="","",IFERROR(VLOOKUP(B88,Productos!$A$2:$E$101,5,FALSE),0))</f>
        <v/>
      </c>
      <c r="I88" s="2" t="str">
        <f t="shared" si="1"/>
        <v/>
      </c>
    </row>
    <row r="89" spans="1:9">
      <c r="A89" s="1"/>
      <c r="C89" t="str">
        <f>IF(B89="","",IFERROR(VLOOKUP(B89,Productos!$A$2:$E$101,2,FALSE),"Código inválido"))</f>
        <v/>
      </c>
      <c r="D89" t="str">
        <f>IF(B89="","",IFERROR(VLOOKUP(B89,Productos!$A$2:$E$101,3,FALSE),""))</f>
        <v/>
      </c>
      <c r="G89" t="str">
        <f>IF(B89="","",IFERROR(VLOOKUP(B89,Productos!$A$2:$E$101,4,FALSE),""))</f>
        <v/>
      </c>
      <c r="H89" s="2" t="str">
        <f>IF(B89="","",IFERROR(VLOOKUP(B89,Productos!$A$2:$E$101,5,FALSE),0))</f>
        <v/>
      </c>
      <c r="I89" s="2" t="str">
        <f t="shared" si="1"/>
        <v/>
      </c>
    </row>
    <row r="90" spans="1:9">
      <c r="A90" s="1"/>
      <c r="C90" t="str">
        <f>IF(B90="","",IFERROR(VLOOKUP(B90,Productos!$A$2:$E$101,2,FALSE),"Código inválido"))</f>
        <v/>
      </c>
      <c r="D90" t="str">
        <f>IF(B90="","",IFERROR(VLOOKUP(B90,Productos!$A$2:$E$101,3,FALSE),""))</f>
        <v/>
      </c>
      <c r="G90" t="str">
        <f>IF(B90="","",IFERROR(VLOOKUP(B90,Productos!$A$2:$E$101,4,FALSE),""))</f>
        <v/>
      </c>
      <c r="H90" s="2" t="str">
        <f>IF(B90="","",IFERROR(VLOOKUP(B90,Productos!$A$2:$E$101,5,FALSE),0))</f>
        <v/>
      </c>
      <c r="I90" s="2" t="str">
        <f t="shared" si="1"/>
        <v/>
      </c>
    </row>
    <row r="91" spans="1:9">
      <c r="A91" s="1"/>
      <c r="C91" t="str">
        <f>IF(B91="","",IFERROR(VLOOKUP(B91,Productos!$A$2:$E$101,2,FALSE),"Código inválido"))</f>
        <v/>
      </c>
      <c r="D91" t="str">
        <f>IF(B91="","",IFERROR(VLOOKUP(B91,Productos!$A$2:$E$101,3,FALSE),""))</f>
        <v/>
      </c>
      <c r="G91" t="str">
        <f>IF(B91="","",IFERROR(VLOOKUP(B91,Productos!$A$2:$E$101,4,FALSE),""))</f>
        <v/>
      </c>
      <c r="H91" s="2" t="str">
        <f>IF(B91="","",IFERROR(VLOOKUP(B91,Productos!$A$2:$E$101,5,FALSE),0))</f>
        <v/>
      </c>
      <c r="I91" s="2" t="str">
        <f t="shared" si="1"/>
        <v/>
      </c>
    </row>
    <row r="92" spans="1:9">
      <c r="A92" s="1"/>
      <c r="C92" t="str">
        <f>IF(B92="","",IFERROR(VLOOKUP(B92,Productos!$A$2:$E$101,2,FALSE),"Código inválido"))</f>
        <v/>
      </c>
      <c r="D92" t="str">
        <f>IF(B92="","",IFERROR(VLOOKUP(B92,Productos!$A$2:$E$101,3,FALSE),""))</f>
        <v/>
      </c>
      <c r="G92" t="str">
        <f>IF(B92="","",IFERROR(VLOOKUP(B92,Productos!$A$2:$E$101,4,FALSE),""))</f>
        <v/>
      </c>
      <c r="H92" s="2" t="str">
        <f>IF(B92="","",IFERROR(VLOOKUP(B92,Productos!$A$2:$E$101,5,FALSE),0))</f>
        <v/>
      </c>
      <c r="I92" s="2" t="str">
        <f t="shared" si="1"/>
        <v/>
      </c>
    </row>
    <row r="93" spans="1:9">
      <c r="A93" s="1"/>
      <c r="C93" t="str">
        <f>IF(B93="","",IFERROR(VLOOKUP(B93,Productos!$A$2:$E$101,2,FALSE),"Código inválido"))</f>
        <v/>
      </c>
      <c r="D93" t="str">
        <f>IF(B93="","",IFERROR(VLOOKUP(B93,Productos!$A$2:$E$101,3,FALSE),""))</f>
        <v/>
      </c>
      <c r="G93" t="str">
        <f>IF(B93="","",IFERROR(VLOOKUP(B93,Productos!$A$2:$E$101,4,FALSE),""))</f>
        <v/>
      </c>
      <c r="H93" s="2" t="str">
        <f>IF(B93="","",IFERROR(VLOOKUP(B93,Productos!$A$2:$E$101,5,FALSE),0))</f>
        <v/>
      </c>
      <c r="I93" s="2" t="str">
        <f t="shared" si="1"/>
        <v/>
      </c>
    </row>
    <row r="94" spans="1:9">
      <c r="A94" s="1"/>
      <c r="C94" t="str">
        <f>IF(B94="","",IFERROR(VLOOKUP(B94,Productos!$A$2:$E$101,2,FALSE),"Código inválido"))</f>
        <v/>
      </c>
      <c r="D94" t="str">
        <f>IF(B94="","",IFERROR(VLOOKUP(B94,Productos!$A$2:$E$101,3,FALSE),""))</f>
        <v/>
      </c>
      <c r="G94" t="str">
        <f>IF(B94="","",IFERROR(VLOOKUP(B94,Productos!$A$2:$E$101,4,FALSE),""))</f>
        <v/>
      </c>
      <c r="H94" s="2" t="str">
        <f>IF(B94="","",IFERROR(VLOOKUP(B94,Productos!$A$2:$E$101,5,FALSE),0))</f>
        <v/>
      </c>
      <c r="I94" s="2" t="str">
        <f t="shared" si="1"/>
        <v/>
      </c>
    </row>
    <row r="95" spans="1:9">
      <c r="A95" s="1"/>
      <c r="C95" t="str">
        <f>IF(B95="","",IFERROR(VLOOKUP(B95,Productos!$A$2:$E$101,2,FALSE),"Código inválido"))</f>
        <v/>
      </c>
      <c r="D95" t="str">
        <f>IF(B95="","",IFERROR(VLOOKUP(B95,Productos!$A$2:$E$101,3,FALSE),""))</f>
        <v/>
      </c>
      <c r="G95" t="str">
        <f>IF(B95="","",IFERROR(VLOOKUP(B95,Productos!$A$2:$E$101,4,FALSE),""))</f>
        <v/>
      </c>
      <c r="H95" s="2" t="str">
        <f>IF(B95="","",IFERROR(VLOOKUP(B95,Productos!$A$2:$E$101,5,FALSE),0))</f>
        <v/>
      </c>
      <c r="I95" s="2" t="str">
        <f t="shared" si="1"/>
        <v/>
      </c>
    </row>
    <row r="96" spans="1:9">
      <c r="A96" s="1"/>
      <c r="C96" t="str">
        <f>IF(B96="","",IFERROR(VLOOKUP(B96,Productos!$A$2:$E$101,2,FALSE),"Código inválido"))</f>
        <v/>
      </c>
      <c r="D96" t="str">
        <f>IF(B96="","",IFERROR(VLOOKUP(B96,Productos!$A$2:$E$101,3,FALSE),""))</f>
        <v/>
      </c>
      <c r="G96" t="str">
        <f>IF(B96="","",IFERROR(VLOOKUP(B96,Productos!$A$2:$E$101,4,FALSE),""))</f>
        <v/>
      </c>
      <c r="H96" s="2" t="str">
        <f>IF(B96="","",IFERROR(VLOOKUP(B96,Productos!$A$2:$E$101,5,FALSE),0))</f>
        <v/>
      </c>
      <c r="I96" s="2" t="str">
        <f t="shared" si="1"/>
        <v/>
      </c>
    </row>
    <row r="97" spans="1:9">
      <c r="A97" s="1"/>
      <c r="C97" t="str">
        <f>IF(B97="","",IFERROR(VLOOKUP(B97,Productos!$A$2:$E$101,2,FALSE),"Código inválido"))</f>
        <v/>
      </c>
      <c r="D97" t="str">
        <f>IF(B97="","",IFERROR(VLOOKUP(B97,Productos!$A$2:$E$101,3,FALSE),""))</f>
        <v/>
      </c>
      <c r="G97" t="str">
        <f>IF(B97="","",IFERROR(VLOOKUP(B97,Productos!$A$2:$E$101,4,FALSE),""))</f>
        <v/>
      </c>
      <c r="H97" s="2" t="str">
        <f>IF(B97="","",IFERROR(VLOOKUP(B97,Productos!$A$2:$E$101,5,FALSE),0))</f>
        <v/>
      </c>
      <c r="I97" s="2" t="str">
        <f t="shared" si="1"/>
        <v/>
      </c>
    </row>
    <row r="98" spans="1:9">
      <c r="A98" s="1"/>
      <c r="C98" t="str">
        <f>IF(B98="","",IFERROR(VLOOKUP(B98,Productos!$A$2:$E$101,2,FALSE),"Código inválido"))</f>
        <v/>
      </c>
      <c r="D98" t="str">
        <f>IF(B98="","",IFERROR(VLOOKUP(B98,Productos!$A$2:$E$101,3,FALSE),""))</f>
        <v/>
      </c>
      <c r="G98" t="str">
        <f>IF(B98="","",IFERROR(VLOOKUP(B98,Productos!$A$2:$E$101,4,FALSE),""))</f>
        <v/>
      </c>
      <c r="H98" s="2" t="str">
        <f>IF(B98="","",IFERROR(VLOOKUP(B98,Productos!$A$2:$E$101,5,FALSE),0))</f>
        <v/>
      </c>
      <c r="I98" s="2" t="str">
        <f t="shared" si="1"/>
        <v/>
      </c>
    </row>
    <row r="99" spans="1:9">
      <c r="A99" s="1"/>
      <c r="C99" t="str">
        <f>IF(B99="","",IFERROR(VLOOKUP(B99,Productos!$A$2:$E$101,2,FALSE),"Código inválido"))</f>
        <v/>
      </c>
      <c r="D99" t="str">
        <f>IF(B99="","",IFERROR(VLOOKUP(B99,Productos!$A$2:$E$101,3,FALSE),""))</f>
        <v/>
      </c>
      <c r="G99" t="str">
        <f>IF(B99="","",IFERROR(VLOOKUP(B99,Productos!$A$2:$E$101,4,FALSE),""))</f>
        <v/>
      </c>
      <c r="H99" s="2" t="str">
        <f>IF(B99="","",IFERROR(VLOOKUP(B99,Productos!$A$2:$E$101,5,FALSE),0))</f>
        <v/>
      </c>
      <c r="I99" s="2" t="str">
        <f t="shared" si="1"/>
        <v/>
      </c>
    </row>
    <row r="100" spans="1:9">
      <c r="A100" s="1"/>
      <c r="C100" t="str">
        <f>IF(B100="","",IFERROR(VLOOKUP(B100,Productos!$A$2:$E$101,2,FALSE),"Código inválido"))</f>
        <v/>
      </c>
      <c r="D100" t="str">
        <f>IF(B100="","",IFERROR(VLOOKUP(B100,Productos!$A$2:$E$101,3,FALSE),""))</f>
        <v/>
      </c>
      <c r="G100" t="str">
        <f>IF(B100="","",IFERROR(VLOOKUP(B100,Productos!$A$2:$E$101,4,FALSE),""))</f>
        <v/>
      </c>
      <c r="H100" s="2" t="str">
        <f>IF(B100="","",IFERROR(VLOOKUP(B100,Productos!$A$2:$E$101,5,FALSE),0))</f>
        <v/>
      </c>
      <c r="I100" s="2" t="str">
        <f t="shared" si="1"/>
        <v/>
      </c>
    </row>
    <row r="101" spans="1:9">
      <c r="A101" s="1"/>
      <c r="C101" t="str">
        <f>IF(B101="","",IFERROR(VLOOKUP(B101,Productos!$A$2:$E$101,2,FALSE),"Código inválido"))</f>
        <v/>
      </c>
      <c r="D101" t="str">
        <f>IF(B101="","",IFERROR(VLOOKUP(B101,Productos!$A$2:$E$101,3,FALSE),""))</f>
        <v/>
      </c>
      <c r="G101" t="str">
        <f>IF(B101="","",IFERROR(VLOOKUP(B101,Productos!$A$2:$E$101,4,FALSE),""))</f>
        <v/>
      </c>
      <c r="H101" s="2" t="str">
        <f>IF(B101="","",IFERROR(VLOOKUP(B101,Productos!$A$2:$E$101,5,FALSE),0))</f>
        <v/>
      </c>
      <c r="I101" s="2" t="str">
        <f t="shared" si="1"/>
        <v/>
      </c>
    </row>
    <row r="102" spans="1:9">
      <c r="A102" s="1"/>
      <c r="C102" t="str">
        <f>IF(B102="","",IFERROR(VLOOKUP(B102,Productos!$A$2:$E$101,2,FALSE),"Código inválido"))</f>
        <v/>
      </c>
      <c r="D102" t="str">
        <f>IF(B102="","",IFERROR(VLOOKUP(B102,Productos!$A$2:$E$101,3,FALSE),""))</f>
        <v/>
      </c>
      <c r="G102" t="str">
        <f>IF(B102="","",IFERROR(VLOOKUP(B102,Productos!$A$2:$E$101,4,FALSE),""))</f>
        <v/>
      </c>
      <c r="H102" s="2" t="str">
        <f>IF(B102="","",IFERROR(VLOOKUP(B102,Productos!$A$2:$E$101,5,FALSE),0))</f>
        <v/>
      </c>
      <c r="I102" s="2" t="str">
        <f t="shared" si="1"/>
        <v/>
      </c>
    </row>
    <row r="103" spans="1:9">
      <c r="A103" s="1"/>
      <c r="C103" t="str">
        <f>IF(B103="","",IFERROR(VLOOKUP(B103,Productos!$A$2:$E$101,2,FALSE),"Código inválido"))</f>
        <v/>
      </c>
      <c r="D103" t="str">
        <f>IF(B103="","",IFERROR(VLOOKUP(B103,Productos!$A$2:$E$101,3,FALSE),""))</f>
        <v/>
      </c>
      <c r="G103" t="str">
        <f>IF(B103="","",IFERROR(VLOOKUP(B103,Productos!$A$2:$E$101,4,FALSE),""))</f>
        <v/>
      </c>
      <c r="H103" s="2" t="str">
        <f>IF(B103="","",IFERROR(VLOOKUP(B103,Productos!$A$2:$E$101,5,FALSE),0))</f>
        <v/>
      </c>
      <c r="I103" s="2" t="str">
        <f t="shared" si="1"/>
        <v/>
      </c>
    </row>
    <row r="104" spans="1:9">
      <c r="A104" s="1"/>
      <c r="C104" t="str">
        <f>IF(B104="","",IFERROR(VLOOKUP(B104,Productos!$A$2:$E$101,2,FALSE),"Código inválido"))</f>
        <v/>
      </c>
      <c r="D104" t="str">
        <f>IF(B104="","",IFERROR(VLOOKUP(B104,Productos!$A$2:$E$101,3,FALSE),""))</f>
        <v/>
      </c>
      <c r="G104" t="str">
        <f>IF(B104="","",IFERROR(VLOOKUP(B104,Productos!$A$2:$E$101,4,FALSE),""))</f>
        <v/>
      </c>
      <c r="H104" s="2" t="str">
        <f>IF(B104="","",IFERROR(VLOOKUP(B104,Productos!$A$2:$E$101,5,FALSE),0))</f>
        <v/>
      </c>
      <c r="I104" s="2" t="str">
        <f t="shared" si="1"/>
        <v/>
      </c>
    </row>
    <row r="105" spans="1:9">
      <c r="A105" s="1"/>
      <c r="C105" t="str">
        <f>IF(B105="","",IFERROR(VLOOKUP(B105,Productos!$A$2:$E$101,2,FALSE),"Código inválido"))</f>
        <v/>
      </c>
      <c r="D105" t="str">
        <f>IF(B105="","",IFERROR(VLOOKUP(B105,Productos!$A$2:$E$101,3,FALSE),""))</f>
        <v/>
      </c>
      <c r="G105" t="str">
        <f>IF(B105="","",IFERROR(VLOOKUP(B105,Productos!$A$2:$E$101,4,FALSE),""))</f>
        <v/>
      </c>
      <c r="H105" s="2" t="str">
        <f>IF(B105="","",IFERROR(VLOOKUP(B105,Productos!$A$2:$E$101,5,FALSE),0))</f>
        <v/>
      </c>
      <c r="I105" s="2" t="str">
        <f t="shared" si="1"/>
        <v/>
      </c>
    </row>
    <row r="106" spans="1:9">
      <c r="A106" s="1"/>
      <c r="C106" t="str">
        <f>IF(B106="","",IFERROR(VLOOKUP(B106,Productos!$A$2:$E$101,2,FALSE),"Código inválido"))</f>
        <v/>
      </c>
      <c r="D106" t="str">
        <f>IF(B106="","",IFERROR(VLOOKUP(B106,Productos!$A$2:$E$101,3,FALSE),""))</f>
        <v/>
      </c>
      <c r="G106" t="str">
        <f>IF(B106="","",IFERROR(VLOOKUP(B106,Productos!$A$2:$E$101,4,FALSE),""))</f>
        <v/>
      </c>
      <c r="H106" s="2" t="str">
        <f>IF(B106="","",IFERROR(VLOOKUP(B106,Productos!$A$2:$E$101,5,FALSE),0))</f>
        <v/>
      </c>
      <c r="I106" s="2" t="str">
        <f t="shared" si="1"/>
        <v/>
      </c>
    </row>
    <row r="107" spans="1:9">
      <c r="A107" s="1"/>
      <c r="C107" t="str">
        <f>IF(B107="","",IFERROR(VLOOKUP(B107,Productos!$A$2:$E$101,2,FALSE),"Código inválido"))</f>
        <v/>
      </c>
      <c r="D107" t="str">
        <f>IF(B107="","",IFERROR(VLOOKUP(B107,Productos!$A$2:$E$101,3,FALSE),""))</f>
        <v/>
      </c>
      <c r="G107" t="str">
        <f>IF(B107="","",IFERROR(VLOOKUP(B107,Productos!$A$2:$E$101,4,FALSE),""))</f>
        <v/>
      </c>
      <c r="H107" s="2" t="str">
        <f>IF(B107="","",IFERROR(VLOOKUP(B107,Productos!$A$2:$E$101,5,FALSE),0))</f>
        <v/>
      </c>
      <c r="I107" s="2" t="str">
        <f t="shared" si="1"/>
        <v/>
      </c>
    </row>
    <row r="108" spans="1:9">
      <c r="A108" s="1"/>
      <c r="C108" t="str">
        <f>IF(B108="","",IFERROR(VLOOKUP(B108,Productos!$A$2:$E$101,2,FALSE),"Código inválido"))</f>
        <v/>
      </c>
      <c r="D108" t="str">
        <f>IF(B108="","",IFERROR(VLOOKUP(B108,Productos!$A$2:$E$101,3,FALSE),""))</f>
        <v/>
      </c>
      <c r="G108" t="str">
        <f>IF(B108="","",IFERROR(VLOOKUP(B108,Productos!$A$2:$E$101,4,FALSE),""))</f>
        <v/>
      </c>
      <c r="H108" s="2" t="str">
        <f>IF(B108="","",IFERROR(VLOOKUP(B108,Productos!$A$2:$E$101,5,FALSE),0))</f>
        <v/>
      </c>
      <c r="I108" s="2" t="str">
        <f t="shared" si="1"/>
        <v/>
      </c>
    </row>
    <row r="109" spans="1:9">
      <c r="A109" s="1"/>
      <c r="C109" t="str">
        <f>IF(B109="","",IFERROR(VLOOKUP(B109,Productos!$A$2:$E$101,2,FALSE),"Código inválido"))</f>
        <v/>
      </c>
      <c r="D109" t="str">
        <f>IF(B109="","",IFERROR(VLOOKUP(B109,Productos!$A$2:$E$101,3,FALSE),""))</f>
        <v/>
      </c>
      <c r="G109" t="str">
        <f>IF(B109="","",IFERROR(VLOOKUP(B109,Productos!$A$2:$E$101,4,FALSE),""))</f>
        <v/>
      </c>
      <c r="H109" s="2" t="str">
        <f>IF(B109="","",IFERROR(VLOOKUP(B109,Productos!$A$2:$E$101,5,FALSE),0))</f>
        <v/>
      </c>
      <c r="I109" s="2" t="str">
        <f t="shared" si="1"/>
        <v/>
      </c>
    </row>
    <row r="110" spans="1:9">
      <c r="A110" s="1"/>
      <c r="C110" t="str">
        <f>IF(B110="","",IFERROR(VLOOKUP(B110,Productos!$A$2:$E$101,2,FALSE),"Código inválido"))</f>
        <v/>
      </c>
      <c r="D110" t="str">
        <f>IF(B110="","",IFERROR(VLOOKUP(B110,Productos!$A$2:$E$101,3,FALSE),""))</f>
        <v/>
      </c>
      <c r="G110" t="str">
        <f>IF(B110="","",IFERROR(VLOOKUP(B110,Productos!$A$2:$E$101,4,FALSE),""))</f>
        <v/>
      </c>
      <c r="H110" s="2" t="str">
        <f>IF(B110="","",IFERROR(VLOOKUP(B110,Productos!$A$2:$E$101,5,FALSE),0))</f>
        <v/>
      </c>
      <c r="I110" s="2" t="str">
        <f t="shared" si="1"/>
        <v/>
      </c>
    </row>
    <row r="111" spans="1:9">
      <c r="A111" s="1"/>
      <c r="C111" t="str">
        <f>IF(B111="","",IFERROR(VLOOKUP(B111,Productos!$A$2:$E$101,2,FALSE),"Código inválido"))</f>
        <v/>
      </c>
      <c r="D111" t="str">
        <f>IF(B111="","",IFERROR(VLOOKUP(B111,Productos!$A$2:$E$101,3,FALSE),""))</f>
        <v/>
      </c>
      <c r="G111" t="str">
        <f>IF(B111="","",IFERROR(VLOOKUP(B111,Productos!$A$2:$E$101,4,FALSE),""))</f>
        <v/>
      </c>
      <c r="H111" s="2" t="str">
        <f>IF(B111="","",IFERROR(VLOOKUP(B111,Productos!$A$2:$E$101,5,FALSE),0))</f>
        <v/>
      </c>
      <c r="I111" s="2" t="str">
        <f t="shared" si="1"/>
        <v/>
      </c>
    </row>
    <row r="112" spans="1:9">
      <c r="A112" s="1"/>
      <c r="C112" t="str">
        <f>IF(B112="","",IFERROR(VLOOKUP(B112,Productos!$A$2:$E$101,2,FALSE),"Código inválido"))</f>
        <v/>
      </c>
      <c r="D112" t="str">
        <f>IF(B112="","",IFERROR(VLOOKUP(B112,Productos!$A$2:$E$101,3,FALSE),""))</f>
        <v/>
      </c>
      <c r="G112" t="str">
        <f>IF(B112="","",IFERROR(VLOOKUP(B112,Productos!$A$2:$E$101,4,FALSE),""))</f>
        <v/>
      </c>
      <c r="H112" s="2" t="str">
        <f>IF(B112="","",IFERROR(VLOOKUP(B112,Productos!$A$2:$E$101,5,FALSE),0))</f>
        <v/>
      </c>
      <c r="I112" s="2" t="str">
        <f t="shared" si="1"/>
        <v/>
      </c>
    </row>
    <row r="113" spans="1:9">
      <c r="A113" s="1"/>
      <c r="C113" t="str">
        <f>IF(B113="","",IFERROR(VLOOKUP(B113,Productos!$A$2:$E$101,2,FALSE),"Código inválido"))</f>
        <v/>
      </c>
      <c r="D113" t="str">
        <f>IF(B113="","",IFERROR(VLOOKUP(B113,Productos!$A$2:$E$101,3,FALSE),""))</f>
        <v/>
      </c>
      <c r="G113" t="str">
        <f>IF(B113="","",IFERROR(VLOOKUP(B113,Productos!$A$2:$E$101,4,FALSE),""))</f>
        <v/>
      </c>
      <c r="H113" s="2" t="str">
        <f>IF(B113="","",IFERROR(VLOOKUP(B113,Productos!$A$2:$E$101,5,FALSE),0))</f>
        <v/>
      </c>
      <c r="I113" s="2" t="str">
        <f t="shared" si="1"/>
        <v/>
      </c>
    </row>
    <row r="114" spans="1:9">
      <c r="A114" s="1"/>
      <c r="C114" t="str">
        <f>IF(B114="","",IFERROR(VLOOKUP(B114,Productos!$A$2:$E$101,2,FALSE),"Código inválido"))</f>
        <v/>
      </c>
      <c r="D114" t="str">
        <f>IF(B114="","",IFERROR(VLOOKUP(B114,Productos!$A$2:$E$101,3,FALSE),""))</f>
        <v/>
      </c>
      <c r="G114" t="str">
        <f>IF(B114="","",IFERROR(VLOOKUP(B114,Productos!$A$2:$E$101,4,FALSE),""))</f>
        <v/>
      </c>
      <c r="H114" s="2" t="str">
        <f>IF(B114="","",IFERROR(VLOOKUP(B114,Productos!$A$2:$E$101,5,FALSE),0))</f>
        <v/>
      </c>
      <c r="I114" s="2" t="str">
        <f t="shared" si="1"/>
        <v/>
      </c>
    </row>
    <row r="115" spans="1:9">
      <c r="A115" s="1"/>
      <c r="C115" t="str">
        <f>IF(B115="","",IFERROR(VLOOKUP(B115,Productos!$A$2:$E$101,2,FALSE),"Código inválido"))</f>
        <v/>
      </c>
      <c r="D115" t="str">
        <f>IF(B115="","",IFERROR(VLOOKUP(B115,Productos!$A$2:$E$101,3,FALSE),""))</f>
        <v/>
      </c>
      <c r="G115" t="str">
        <f>IF(B115="","",IFERROR(VLOOKUP(B115,Productos!$A$2:$E$101,4,FALSE),""))</f>
        <v/>
      </c>
      <c r="H115" s="2" t="str">
        <f>IF(B115="","",IFERROR(VLOOKUP(B115,Productos!$A$2:$E$101,5,FALSE),0))</f>
        <v/>
      </c>
      <c r="I115" s="2" t="str">
        <f t="shared" si="1"/>
        <v/>
      </c>
    </row>
    <row r="116" spans="1:9">
      <c r="A116" s="1"/>
      <c r="C116" t="str">
        <f>IF(B116="","",IFERROR(VLOOKUP(B116,Productos!$A$2:$E$101,2,FALSE),"Código inválido"))</f>
        <v/>
      </c>
      <c r="D116" t="str">
        <f>IF(B116="","",IFERROR(VLOOKUP(B116,Productos!$A$2:$E$101,3,FALSE),""))</f>
        <v/>
      </c>
      <c r="G116" t="str">
        <f>IF(B116="","",IFERROR(VLOOKUP(B116,Productos!$A$2:$E$101,4,FALSE),""))</f>
        <v/>
      </c>
      <c r="H116" s="2" t="str">
        <f>IF(B116="","",IFERROR(VLOOKUP(B116,Productos!$A$2:$E$101,5,FALSE),0))</f>
        <v/>
      </c>
      <c r="I116" s="2" t="str">
        <f t="shared" si="1"/>
        <v/>
      </c>
    </row>
    <row r="117" spans="1:9">
      <c r="A117" s="1"/>
      <c r="C117" t="str">
        <f>IF(B117="","",IFERROR(VLOOKUP(B117,Productos!$A$2:$E$101,2,FALSE),"Código inválido"))</f>
        <v/>
      </c>
      <c r="D117" t="str">
        <f>IF(B117="","",IFERROR(VLOOKUP(B117,Productos!$A$2:$E$101,3,FALSE),""))</f>
        <v/>
      </c>
      <c r="G117" t="str">
        <f>IF(B117="","",IFERROR(VLOOKUP(B117,Productos!$A$2:$E$101,4,FALSE),""))</f>
        <v/>
      </c>
      <c r="H117" s="2" t="str">
        <f>IF(B117="","",IFERROR(VLOOKUP(B117,Productos!$A$2:$E$101,5,FALSE),0))</f>
        <v/>
      </c>
      <c r="I117" s="2" t="str">
        <f t="shared" si="1"/>
        <v/>
      </c>
    </row>
    <row r="118" spans="1:9">
      <c r="A118" s="1"/>
      <c r="C118" t="str">
        <f>IF(B118="","",IFERROR(VLOOKUP(B118,Productos!$A$2:$E$101,2,FALSE),"Código inválido"))</f>
        <v/>
      </c>
      <c r="D118" t="str">
        <f>IF(B118="","",IFERROR(VLOOKUP(B118,Productos!$A$2:$E$101,3,FALSE),""))</f>
        <v/>
      </c>
      <c r="G118" t="str">
        <f>IF(B118="","",IFERROR(VLOOKUP(B118,Productos!$A$2:$E$101,4,FALSE),""))</f>
        <v/>
      </c>
      <c r="H118" s="2" t="str">
        <f>IF(B118="","",IFERROR(VLOOKUP(B118,Productos!$A$2:$E$101,5,FALSE),0))</f>
        <v/>
      </c>
      <c r="I118" s="2" t="str">
        <f t="shared" si="1"/>
        <v/>
      </c>
    </row>
    <row r="119" spans="1:9">
      <c r="A119" s="1"/>
      <c r="C119" t="str">
        <f>IF(B119="","",IFERROR(VLOOKUP(B119,Productos!$A$2:$E$101,2,FALSE),"Código inválido"))</f>
        <v/>
      </c>
      <c r="D119" t="str">
        <f>IF(B119="","",IFERROR(VLOOKUP(B119,Productos!$A$2:$E$101,3,FALSE),""))</f>
        <v/>
      </c>
      <c r="G119" t="str">
        <f>IF(B119="","",IFERROR(VLOOKUP(B119,Productos!$A$2:$E$101,4,FALSE),""))</f>
        <v/>
      </c>
      <c r="H119" s="2" t="str">
        <f>IF(B119="","",IFERROR(VLOOKUP(B119,Productos!$A$2:$E$101,5,FALSE),0))</f>
        <v/>
      </c>
      <c r="I119" s="2" t="str">
        <f t="shared" si="1"/>
        <v/>
      </c>
    </row>
    <row r="120" spans="1:9">
      <c r="A120" s="1"/>
      <c r="C120" t="str">
        <f>IF(B120="","",IFERROR(VLOOKUP(B120,Productos!$A$2:$E$101,2,FALSE),"Código inválido"))</f>
        <v/>
      </c>
      <c r="D120" t="str">
        <f>IF(B120="","",IFERROR(VLOOKUP(B120,Productos!$A$2:$E$101,3,FALSE),""))</f>
        <v/>
      </c>
      <c r="G120" t="str">
        <f>IF(B120="","",IFERROR(VLOOKUP(B120,Productos!$A$2:$E$101,4,FALSE),""))</f>
        <v/>
      </c>
      <c r="H120" s="2" t="str">
        <f>IF(B120="","",IFERROR(VLOOKUP(B120,Productos!$A$2:$E$101,5,FALSE),0))</f>
        <v/>
      </c>
      <c r="I120" s="2" t="str">
        <f t="shared" si="1"/>
        <v/>
      </c>
    </row>
    <row r="121" spans="1:9">
      <c r="A121" s="1"/>
      <c r="C121" t="str">
        <f>IF(B121="","",IFERROR(VLOOKUP(B121,Productos!$A$2:$E$101,2,FALSE),"Código inválido"))</f>
        <v/>
      </c>
      <c r="D121" t="str">
        <f>IF(B121="","",IFERROR(VLOOKUP(B121,Productos!$A$2:$E$101,3,FALSE),""))</f>
        <v/>
      </c>
      <c r="G121" t="str">
        <f>IF(B121="","",IFERROR(VLOOKUP(B121,Productos!$A$2:$E$101,4,FALSE),""))</f>
        <v/>
      </c>
      <c r="H121" s="2" t="str">
        <f>IF(B121="","",IFERROR(VLOOKUP(B121,Productos!$A$2:$E$101,5,FALSE),0))</f>
        <v/>
      </c>
      <c r="I121" s="2" t="str">
        <f t="shared" si="1"/>
        <v/>
      </c>
    </row>
    <row r="122" spans="1:9">
      <c r="A122" s="1"/>
      <c r="C122" t="str">
        <f>IF(B122="","",IFERROR(VLOOKUP(B122,Productos!$A$2:$E$101,2,FALSE),"Código inválido"))</f>
        <v/>
      </c>
      <c r="D122" t="str">
        <f>IF(B122="","",IFERROR(VLOOKUP(B122,Productos!$A$2:$E$101,3,FALSE),""))</f>
        <v/>
      </c>
      <c r="G122" t="str">
        <f>IF(B122="","",IFERROR(VLOOKUP(B122,Productos!$A$2:$E$101,4,FALSE),""))</f>
        <v/>
      </c>
      <c r="H122" s="2" t="str">
        <f>IF(B122="","",IFERROR(VLOOKUP(B122,Productos!$A$2:$E$101,5,FALSE),0))</f>
        <v/>
      </c>
      <c r="I122" s="2" t="str">
        <f t="shared" si="1"/>
        <v/>
      </c>
    </row>
    <row r="123" spans="1:9">
      <c r="A123" s="1"/>
      <c r="C123" t="str">
        <f>IF(B123="","",IFERROR(VLOOKUP(B123,Productos!$A$2:$E$101,2,FALSE),"Código inválido"))</f>
        <v/>
      </c>
      <c r="D123" t="str">
        <f>IF(B123="","",IFERROR(VLOOKUP(B123,Productos!$A$2:$E$101,3,FALSE),""))</f>
        <v/>
      </c>
      <c r="G123" t="str">
        <f>IF(B123="","",IFERROR(VLOOKUP(B123,Productos!$A$2:$E$101,4,FALSE),""))</f>
        <v/>
      </c>
      <c r="H123" s="2" t="str">
        <f>IF(B123="","",IFERROR(VLOOKUP(B123,Productos!$A$2:$E$101,5,FALSE),0))</f>
        <v/>
      </c>
      <c r="I123" s="2" t="str">
        <f t="shared" si="1"/>
        <v/>
      </c>
    </row>
    <row r="124" spans="1:9">
      <c r="A124" s="1"/>
      <c r="C124" t="str">
        <f>IF(B124="","",IFERROR(VLOOKUP(B124,Productos!$A$2:$E$101,2,FALSE),"Código inválido"))</f>
        <v/>
      </c>
      <c r="D124" t="str">
        <f>IF(B124="","",IFERROR(VLOOKUP(B124,Productos!$A$2:$E$101,3,FALSE),""))</f>
        <v/>
      </c>
      <c r="G124" t="str">
        <f>IF(B124="","",IFERROR(VLOOKUP(B124,Productos!$A$2:$E$101,4,FALSE),""))</f>
        <v/>
      </c>
      <c r="H124" s="2" t="str">
        <f>IF(B124="","",IFERROR(VLOOKUP(B124,Productos!$A$2:$E$101,5,FALSE),0))</f>
        <v/>
      </c>
      <c r="I124" s="2" t="str">
        <f t="shared" si="1"/>
        <v/>
      </c>
    </row>
    <row r="125" spans="1:9">
      <c r="A125" s="1"/>
      <c r="C125" t="str">
        <f>IF(B125="","",IFERROR(VLOOKUP(B125,Productos!$A$2:$E$101,2,FALSE),"Código inválido"))</f>
        <v/>
      </c>
      <c r="D125" t="str">
        <f>IF(B125="","",IFERROR(VLOOKUP(B125,Productos!$A$2:$E$101,3,FALSE),""))</f>
        <v/>
      </c>
      <c r="G125" t="str">
        <f>IF(B125="","",IFERROR(VLOOKUP(B125,Productos!$A$2:$E$101,4,FALSE),""))</f>
        <v/>
      </c>
      <c r="H125" s="2" t="str">
        <f>IF(B125="","",IFERROR(VLOOKUP(B125,Productos!$A$2:$E$101,5,FALSE),0))</f>
        <v/>
      </c>
      <c r="I125" s="2" t="str">
        <f t="shared" si="1"/>
        <v/>
      </c>
    </row>
    <row r="126" spans="1:9">
      <c r="A126" s="1"/>
      <c r="C126" t="str">
        <f>IF(B126="","",IFERROR(VLOOKUP(B126,Productos!$A$2:$E$101,2,FALSE),"Código inválido"))</f>
        <v/>
      </c>
      <c r="D126" t="str">
        <f>IF(B126="","",IFERROR(VLOOKUP(B126,Productos!$A$2:$E$101,3,FALSE),""))</f>
        <v/>
      </c>
      <c r="G126" t="str">
        <f>IF(B126="","",IFERROR(VLOOKUP(B126,Productos!$A$2:$E$101,4,FALSE),""))</f>
        <v/>
      </c>
      <c r="H126" s="2" t="str">
        <f>IF(B126="","",IFERROR(VLOOKUP(B126,Productos!$A$2:$E$101,5,FALSE),0))</f>
        <v/>
      </c>
      <c r="I126" s="2" t="str">
        <f t="shared" si="1"/>
        <v/>
      </c>
    </row>
    <row r="127" spans="1:9">
      <c r="A127" s="1"/>
      <c r="C127" t="str">
        <f>IF(B127="","",IFERROR(VLOOKUP(B127,Productos!$A$2:$E$101,2,FALSE),"Código inválido"))</f>
        <v/>
      </c>
      <c r="D127" t="str">
        <f>IF(B127="","",IFERROR(VLOOKUP(B127,Productos!$A$2:$E$101,3,FALSE),""))</f>
        <v/>
      </c>
      <c r="G127" t="str">
        <f>IF(B127="","",IFERROR(VLOOKUP(B127,Productos!$A$2:$E$101,4,FALSE),""))</f>
        <v/>
      </c>
      <c r="H127" s="2" t="str">
        <f>IF(B127="","",IFERROR(VLOOKUP(B127,Productos!$A$2:$E$101,5,FALSE),0))</f>
        <v/>
      </c>
      <c r="I127" s="2" t="str">
        <f t="shared" si="1"/>
        <v/>
      </c>
    </row>
    <row r="128" spans="1:9">
      <c r="A128" s="1"/>
      <c r="C128" t="str">
        <f>IF(B128="","",IFERROR(VLOOKUP(B128,Productos!$A$2:$E$101,2,FALSE),"Código inválido"))</f>
        <v/>
      </c>
      <c r="D128" t="str">
        <f>IF(B128="","",IFERROR(VLOOKUP(B128,Productos!$A$2:$E$101,3,FALSE),""))</f>
        <v/>
      </c>
      <c r="G128" t="str">
        <f>IF(B128="","",IFERROR(VLOOKUP(B128,Productos!$A$2:$E$101,4,FALSE),""))</f>
        <v/>
      </c>
      <c r="H128" s="2" t="str">
        <f>IF(B128="","",IFERROR(VLOOKUP(B128,Productos!$A$2:$E$101,5,FALSE),0))</f>
        <v/>
      </c>
      <c r="I128" s="2" t="str">
        <f t="shared" si="1"/>
        <v/>
      </c>
    </row>
    <row r="129" spans="1:9">
      <c r="A129" s="1"/>
      <c r="C129" t="str">
        <f>IF(B129="","",IFERROR(VLOOKUP(B129,Productos!$A$2:$E$101,2,FALSE),"Código inválido"))</f>
        <v/>
      </c>
      <c r="D129" t="str">
        <f>IF(B129="","",IFERROR(VLOOKUP(B129,Productos!$A$2:$E$101,3,FALSE),""))</f>
        <v/>
      </c>
      <c r="G129" t="str">
        <f>IF(B129="","",IFERROR(VLOOKUP(B129,Productos!$A$2:$E$101,4,FALSE),""))</f>
        <v/>
      </c>
      <c r="H129" s="2" t="str">
        <f>IF(B129="","",IFERROR(VLOOKUP(B129,Productos!$A$2:$E$101,5,FALSE),0))</f>
        <v/>
      </c>
      <c r="I129" s="2" t="str">
        <f t="shared" si="1"/>
        <v/>
      </c>
    </row>
    <row r="130" spans="1:9">
      <c r="A130" s="1"/>
      <c r="C130" t="str">
        <f>IF(B130="","",IFERROR(VLOOKUP(B130,Productos!$A$2:$E$101,2,FALSE),"Código inválido"))</f>
        <v/>
      </c>
      <c r="D130" t="str">
        <f>IF(B130="","",IFERROR(VLOOKUP(B130,Productos!$A$2:$E$101,3,FALSE),""))</f>
        <v/>
      </c>
      <c r="G130" t="str">
        <f>IF(B130="","",IFERROR(VLOOKUP(B130,Productos!$A$2:$E$101,4,FALSE),""))</f>
        <v/>
      </c>
      <c r="H130" s="2" t="str">
        <f>IF(B130="","",IFERROR(VLOOKUP(B130,Productos!$A$2:$E$101,5,FALSE),0))</f>
        <v/>
      </c>
      <c r="I130" s="2" t="str">
        <f t="shared" ref="I130:I193" si="2">IF(OR(B130="",F130=""),"",F130*H130)</f>
        <v/>
      </c>
    </row>
    <row r="131" spans="1:9">
      <c r="A131" s="1"/>
      <c r="C131" t="str">
        <f>IF(B131="","",IFERROR(VLOOKUP(B131,Productos!$A$2:$E$101,2,FALSE),"Código inválido"))</f>
        <v/>
      </c>
      <c r="D131" t="str">
        <f>IF(B131="","",IFERROR(VLOOKUP(B131,Productos!$A$2:$E$101,3,FALSE),""))</f>
        <v/>
      </c>
      <c r="G131" t="str">
        <f>IF(B131="","",IFERROR(VLOOKUP(B131,Productos!$A$2:$E$101,4,FALSE),""))</f>
        <v/>
      </c>
      <c r="H131" s="2" t="str">
        <f>IF(B131="","",IFERROR(VLOOKUP(B131,Productos!$A$2:$E$101,5,FALSE),0))</f>
        <v/>
      </c>
      <c r="I131" s="2" t="str">
        <f t="shared" si="2"/>
        <v/>
      </c>
    </row>
    <row r="132" spans="1:9">
      <c r="A132" s="1"/>
      <c r="C132" t="str">
        <f>IF(B132="","",IFERROR(VLOOKUP(B132,Productos!$A$2:$E$101,2,FALSE),"Código inválido"))</f>
        <v/>
      </c>
      <c r="D132" t="str">
        <f>IF(B132="","",IFERROR(VLOOKUP(B132,Productos!$A$2:$E$101,3,FALSE),""))</f>
        <v/>
      </c>
      <c r="G132" t="str">
        <f>IF(B132="","",IFERROR(VLOOKUP(B132,Productos!$A$2:$E$101,4,FALSE),""))</f>
        <v/>
      </c>
      <c r="H132" s="2" t="str">
        <f>IF(B132="","",IFERROR(VLOOKUP(B132,Productos!$A$2:$E$101,5,FALSE),0))</f>
        <v/>
      </c>
      <c r="I132" s="2" t="str">
        <f t="shared" si="2"/>
        <v/>
      </c>
    </row>
    <row r="133" spans="1:9">
      <c r="A133" s="1"/>
      <c r="C133" t="str">
        <f>IF(B133="","",IFERROR(VLOOKUP(B133,Productos!$A$2:$E$101,2,FALSE),"Código inválido"))</f>
        <v/>
      </c>
      <c r="D133" t="str">
        <f>IF(B133="","",IFERROR(VLOOKUP(B133,Productos!$A$2:$E$101,3,FALSE),""))</f>
        <v/>
      </c>
      <c r="G133" t="str">
        <f>IF(B133="","",IFERROR(VLOOKUP(B133,Productos!$A$2:$E$101,4,FALSE),""))</f>
        <v/>
      </c>
      <c r="H133" s="2" t="str">
        <f>IF(B133="","",IFERROR(VLOOKUP(B133,Productos!$A$2:$E$101,5,FALSE),0))</f>
        <v/>
      </c>
      <c r="I133" s="2" t="str">
        <f t="shared" si="2"/>
        <v/>
      </c>
    </row>
    <row r="134" spans="1:9">
      <c r="A134" s="1"/>
      <c r="C134" t="str">
        <f>IF(B134="","",IFERROR(VLOOKUP(B134,Productos!$A$2:$E$101,2,FALSE),"Código inválido"))</f>
        <v/>
      </c>
      <c r="D134" t="str">
        <f>IF(B134="","",IFERROR(VLOOKUP(B134,Productos!$A$2:$E$101,3,FALSE),""))</f>
        <v/>
      </c>
      <c r="G134" t="str">
        <f>IF(B134="","",IFERROR(VLOOKUP(B134,Productos!$A$2:$E$101,4,FALSE),""))</f>
        <v/>
      </c>
      <c r="H134" s="2" t="str">
        <f>IF(B134="","",IFERROR(VLOOKUP(B134,Productos!$A$2:$E$101,5,FALSE),0))</f>
        <v/>
      </c>
      <c r="I134" s="2" t="str">
        <f t="shared" si="2"/>
        <v/>
      </c>
    </row>
    <row r="135" spans="1:9">
      <c r="A135" s="1"/>
      <c r="C135" t="str">
        <f>IF(B135="","",IFERROR(VLOOKUP(B135,Productos!$A$2:$E$101,2,FALSE),"Código inválido"))</f>
        <v/>
      </c>
      <c r="D135" t="str">
        <f>IF(B135="","",IFERROR(VLOOKUP(B135,Productos!$A$2:$E$101,3,FALSE),""))</f>
        <v/>
      </c>
      <c r="G135" t="str">
        <f>IF(B135="","",IFERROR(VLOOKUP(B135,Productos!$A$2:$E$101,4,FALSE),""))</f>
        <v/>
      </c>
      <c r="H135" s="2" t="str">
        <f>IF(B135="","",IFERROR(VLOOKUP(B135,Productos!$A$2:$E$101,5,FALSE),0))</f>
        <v/>
      </c>
      <c r="I135" s="2" t="str">
        <f t="shared" si="2"/>
        <v/>
      </c>
    </row>
    <row r="136" spans="1:9">
      <c r="A136" s="1"/>
      <c r="C136" t="str">
        <f>IF(B136="","",IFERROR(VLOOKUP(B136,Productos!$A$2:$E$101,2,FALSE),"Código inválido"))</f>
        <v/>
      </c>
      <c r="D136" t="str">
        <f>IF(B136="","",IFERROR(VLOOKUP(B136,Productos!$A$2:$E$101,3,FALSE),""))</f>
        <v/>
      </c>
      <c r="G136" t="str">
        <f>IF(B136="","",IFERROR(VLOOKUP(B136,Productos!$A$2:$E$101,4,FALSE),""))</f>
        <v/>
      </c>
      <c r="H136" s="2" t="str">
        <f>IF(B136="","",IFERROR(VLOOKUP(B136,Productos!$A$2:$E$101,5,FALSE),0))</f>
        <v/>
      </c>
      <c r="I136" s="2" t="str">
        <f t="shared" si="2"/>
        <v/>
      </c>
    </row>
    <row r="137" spans="1:9">
      <c r="A137" s="1"/>
      <c r="C137" t="str">
        <f>IF(B137="","",IFERROR(VLOOKUP(B137,Productos!$A$2:$E$101,2,FALSE),"Código inválido"))</f>
        <v/>
      </c>
      <c r="D137" t="str">
        <f>IF(B137="","",IFERROR(VLOOKUP(B137,Productos!$A$2:$E$101,3,FALSE),""))</f>
        <v/>
      </c>
      <c r="G137" t="str">
        <f>IF(B137="","",IFERROR(VLOOKUP(B137,Productos!$A$2:$E$101,4,FALSE),""))</f>
        <v/>
      </c>
      <c r="H137" s="2" t="str">
        <f>IF(B137="","",IFERROR(VLOOKUP(B137,Productos!$A$2:$E$101,5,FALSE),0))</f>
        <v/>
      </c>
      <c r="I137" s="2" t="str">
        <f t="shared" si="2"/>
        <v/>
      </c>
    </row>
    <row r="138" spans="1:9">
      <c r="A138" s="1"/>
      <c r="C138" t="str">
        <f>IF(B138="","",IFERROR(VLOOKUP(B138,Productos!$A$2:$E$101,2,FALSE),"Código inválido"))</f>
        <v/>
      </c>
      <c r="D138" t="str">
        <f>IF(B138="","",IFERROR(VLOOKUP(B138,Productos!$A$2:$E$101,3,FALSE),""))</f>
        <v/>
      </c>
      <c r="G138" t="str">
        <f>IF(B138="","",IFERROR(VLOOKUP(B138,Productos!$A$2:$E$101,4,FALSE),""))</f>
        <v/>
      </c>
      <c r="H138" s="2" t="str">
        <f>IF(B138="","",IFERROR(VLOOKUP(B138,Productos!$A$2:$E$101,5,FALSE),0))</f>
        <v/>
      </c>
      <c r="I138" s="2" t="str">
        <f t="shared" si="2"/>
        <v/>
      </c>
    </row>
    <row r="139" spans="1:9">
      <c r="A139" s="1"/>
      <c r="C139" t="str">
        <f>IF(B139="","",IFERROR(VLOOKUP(B139,Productos!$A$2:$E$101,2,FALSE),"Código inválido"))</f>
        <v/>
      </c>
      <c r="D139" t="str">
        <f>IF(B139="","",IFERROR(VLOOKUP(B139,Productos!$A$2:$E$101,3,FALSE),""))</f>
        <v/>
      </c>
      <c r="G139" t="str">
        <f>IF(B139="","",IFERROR(VLOOKUP(B139,Productos!$A$2:$E$101,4,FALSE),""))</f>
        <v/>
      </c>
      <c r="H139" s="2" t="str">
        <f>IF(B139="","",IFERROR(VLOOKUP(B139,Productos!$A$2:$E$101,5,FALSE),0))</f>
        <v/>
      </c>
      <c r="I139" s="2" t="str">
        <f t="shared" si="2"/>
        <v/>
      </c>
    </row>
    <row r="140" spans="1:9">
      <c r="A140" s="1"/>
      <c r="C140" t="str">
        <f>IF(B140="","",IFERROR(VLOOKUP(B140,Productos!$A$2:$E$101,2,FALSE),"Código inválido"))</f>
        <v/>
      </c>
      <c r="D140" t="str">
        <f>IF(B140="","",IFERROR(VLOOKUP(B140,Productos!$A$2:$E$101,3,FALSE),""))</f>
        <v/>
      </c>
      <c r="G140" t="str">
        <f>IF(B140="","",IFERROR(VLOOKUP(B140,Productos!$A$2:$E$101,4,FALSE),""))</f>
        <v/>
      </c>
      <c r="H140" s="2" t="str">
        <f>IF(B140="","",IFERROR(VLOOKUP(B140,Productos!$A$2:$E$101,5,FALSE),0))</f>
        <v/>
      </c>
      <c r="I140" s="2" t="str">
        <f t="shared" si="2"/>
        <v/>
      </c>
    </row>
    <row r="141" spans="1:9">
      <c r="A141" s="1"/>
      <c r="C141" t="str">
        <f>IF(B141="","",IFERROR(VLOOKUP(B141,Productos!$A$2:$E$101,2,FALSE),"Código inválido"))</f>
        <v/>
      </c>
      <c r="D141" t="str">
        <f>IF(B141="","",IFERROR(VLOOKUP(B141,Productos!$A$2:$E$101,3,FALSE),""))</f>
        <v/>
      </c>
      <c r="G141" t="str">
        <f>IF(B141="","",IFERROR(VLOOKUP(B141,Productos!$A$2:$E$101,4,FALSE),""))</f>
        <v/>
      </c>
      <c r="H141" s="2" t="str">
        <f>IF(B141="","",IFERROR(VLOOKUP(B141,Productos!$A$2:$E$101,5,FALSE),0))</f>
        <v/>
      </c>
      <c r="I141" s="2" t="str">
        <f t="shared" si="2"/>
        <v/>
      </c>
    </row>
    <row r="142" spans="1:9">
      <c r="A142" s="1"/>
      <c r="C142" t="str">
        <f>IF(B142="","",IFERROR(VLOOKUP(B142,Productos!$A$2:$E$101,2,FALSE),"Código inválido"))</f>
        <v/>
      </c>
      <c r="D142" t="str">
        <f>IF(B142="","",IFERROR(VLOOKUP(B142,Productos!$A$2:$E$101,3,FALSE),""))</f>
        <v/>
      </c>
      <c r="G142" t="str">
        <f>IF(B142="","",IFERROR(VLOOKUP(B142,Productos!$A$2:$E$101,4,FALSE),""))</f>
        <v/>
      </c>
      <c r="H142" s="2" t="str">
        <f>IF(B142="","",IFERROR(VLOOKUP(B142,Productos!$A$2:$E$101,5,FALSE),0))</f>
        <v/>
      </c>
      <c r="I142" s="2" t="str">
        <f t="shared" si="2"/>
        <v/>
      </c>
    </row>
    <row r="143" spans="1:9">
      <c r="A143" s="1"/>
      <c r="C143" t="str">
        <f>IF(B143="","",IFERROR(VLOOKUP(B143,Productos!$A$2:$E$101,2,FALSE),"Código inválido"))</f>
        <v/>
      </c>
      <c r="D143" t="str">
        <f>IF(B143="","",IFERROR(VLOOKUP(B143,Productos!$A$2:$E$101,3,FALSE),""))</f>
        <v/>
      </c>
      <c r="G143" t="str">
        <f>IF(B143="","",IFERROR(VLOOKUP(B143,Productos!$A$2:$E$101,4,FALSE),""))</f>
        <v/>
      </c>
      <c r="H143" s="2" t="str">
        <f>IF(B143="","",IFERROR(VLOOKUP(B143,Productos!$A$2:$E$101,5,FALSE),0))</f>
        <v/>
      </c>
      <c r="I143" s="2" t="str">
        <f t="shared" si="2"/>
        <v/>
      </c>
    </row>
    <row r="144" spans="1:9">
      <c r="A144" s="1"/>
      <c r="C144" t="str">
        <f>IF(B144="","",IFERROR(VLOOKUP(B144,Productos!$A$2:$E$101,2,FALSE),"Código inválido"))</f>
        <v/>
      </c>
      <c r="D144" t="str">
        <f>IF(B144="","",IFERROR(VLOOKUP(B144,Productos!$A$2:$E$101,3,FALSE),""))</f>
        <v/>
      </c>
      <c r="G144" t="str">
        <f>IF(B144="","",IFERROR(VLOOKUP(B144,Productos!$A$2:$E$101,4,FALSE),""))</f>
        <v/>
      </c>
      <c r="H144" s="2" t="str">
        <f>IF(B144="","",IFERROR(VLOOKUP(B144,Productos!$A$2:$E$101,5,FALSE),0))</f>
        <v/>
      </c>
      <c r="I144" s="2" t="str">
        <f t="shared" si="2"/>
        <v/>
      </c>
    </row>
    <row r="145" spans="1:9">
      <c r="A145" s="1"/>
      <c r="C145" t="str">
        <f>IF(B145="","",IFERROR(VLOOKUP(B145,Productos!$A$2:$E$101,2,FALSE),"Código inválido"))</f>
        <v/>
      </c>
      <c r="D145" t="str">
        <f>IF(B145="","",IFERROR(VLOOKUP(B145,Productos!$A$2:$E$101,3,FALSE),""))</f>
        <v/>
      </c>
      <c r="G145" t="str">
        <f>IF(B145="","",IFERROR(VLOOKUP(B145,Productos!$A$2:$E$101,4,FALSE),""))</f>
        <v/>
      </c>
      <c r="H145" s="2" t="str">
        <f>IF(B145="","",IFERROR(VLOOKUP(B145,Productos!$A$2:$E$101,5,FALSE),0))</f>
        <v/>
      </c>
      <c r="I145" s="2" t="str">
        <f t="shared" si="2"/>
        <v/>
      </c>
    </row>
    <row r="146" spans="1:9">
      <c r="A146" s="1"/>
      <c r="C146" t="str">
        <f>IF(B146="","",IFERROR(VLOOKUP(B146,Productos!$A$2:$E$101,2,FALSE),"Código inválido"))</f>
        <v/>
      </c>
      <c r="D146" t="str">
        <f>IF(B146="","",IFERROR(VLOOKUP(B146,Productos!$A$2:$E$101,3,FALSE),""))</f>
        <v/>
      </c>
      <c r="G146" t="str">
        <f>IF(B146="","",IFERROR(VLOOKUP(B146,Productos!$A$2:$E$101,4,FALSE),""))</f>
        <v/>
      </c>
      <c r="H146" s="2" t="str">
        <f>IF(B146="","",IFERROR(VLOOKUP(B146,Productos!$A$2:$E$101,5,FALSE),0))</f>
        <v/>
      </c>
      <c r="I146" s="2" t="str">
        <f t="shared" si="2"/>
        <v/>
      </c>
    </row>
    <row r="147" spans="1:9">
      <c r="A147" s="1"/>
      <c r="C147" t="str">
        <f>IF(B147="","",IFERROR(VLOOKUP(B147,Productos!$A$2:$E$101,2,FALSE),"Código inválido"))</f>
        <v/>
      </c>
      <c r="D147" t="str">
        <f>IF(B147="","",IFERROR(VLOOKUP(B147,Productos!$A$2:$E$101,3,FALSE),""))</f>
        <v/>
      </c>
      <c r="G147" t="str">
        <f>IF(B147="","",IFERROR(VLOOKUP(B147,Productos!$A$2:$E$101,4,FALSE),""))</f>
        <v/>
      </c>
      <c r="H147" s="2" t="str">
        <f>IF(B147="","",IFERROR(VLOOKUP(B147,Productos!$A$2:$E$101,5,FALSE),0))</f>
        <v/>
      </c>
      <c r="I147" s="2" t="str">
        <f t="shared" si="2"/>
        <v/>
      </c>
    </row>
    <row r="148" spans="1:9">
      <c r="A148" s="1"/>
      <c r="C148" t="str">
        <f>IF(B148="","",IFERROR(VLOOKUP(B148,Productos!$A$2:$E$101,2,FALSE),"Código inválido"))</f>
        <v/>
      </c>
      <c r="D148" t="str">
        <f>IF(B148="","",IFERROR(VLOOKUP(B148,Productos!$A$2:$E$101,3,FALSE),""))</f>
        <v/>
      </c>
      <c r="G148" t="str">
        <f>IF(B148="","",IFERROR(VLOOKUP(B148,Productos!$A$2:$E$101,4,FALSE),""))</f>
        <v/>
      </c>
      <c r="H148" s="2" t="str">
        <f>IF(B148="","",IFERROR(VLOOKUP(B148,Productos!$A$2:$E$101,5,FALSE),0))</f>
        <v/>
      </c>
      <c r="I148" s="2" t="str">
        <f t="shared" si="2"/>
        <v/>
      </c>
    </row>
    <row r="149" spans="1:9">
      <c r="A149" s="1"/>
      <c r="C149" t="str">
        <f>IF(B149="","",IFERROR(VLOOKUP(B149,Productos!$A$2:$E$101,2,FALSE),"Código inválido"))</f>
        <v/>
      </c>
      <c r="D149" t="str">
        <f>IF(B149="","",IFERROR(VLOOKUP(B149,Productos!$A$2:$E$101,3,FALSE),""))</f>
        <v/>
      </c>
      <c r="G149" t="str">
        <f>IF(B149="","",IFERROR(VLOOKUP(B149,Productos!$A$2:$E$101,4,FALSE),""))</f>
        <v/>
      </c>
      <c r="H149" s="2" t="str">
        <f>IF(B149="","",IFERROR(VLOOKUP(B149,Productos!$A$2:$E$101,5,FALSE),0))</f>
        <v/>
      </c>
      <c r="I149" s="2" t="str">
        <f t="shared" si="2"/>
        <v/>
      </c>
    </row>
    <row r="150" spans="1:9">
      <c r="A150" s="1"/>
      <c r="C150" t="str">
        <f>IF(B150="","",IFERROR(VLOOKUP(B150,Productos!$A$2:$E$101,2,FALSE),"Código inválido"))</f>
        <v/>
      </c>
      <c r="D150" t="str">
        <f>IF(B150="","",IFERROR(VLOOKUP(B150,Productos!$A$2:$E$101,3,FALSE),""))</f>
        <v/>
      </c>
      <c r="G150" t="str">
        <f>IF(B150="","",IFERROR(VLOOKUP(B150,Productos!$A$2:$E$101,4,FALSE),""))</f>
        <v/>
      </c>
      <c r="H150" s="2" t="str">
        <f>IF(B150="","",IFERROR(VLOOKUP(B150,Productos!$A$2:$E$101,5,FALSE),0))</f>
        <v/>
      </c>
      <c r="I150" s="2" t="str">
        <f t="shared" si="2"/>
        <v/>
      </c>
    </row>
    <row r="151" spans="1:9">
      <c r="A151" s="1"/>
      <c r="C151" t="str">
        <f>IF(B151="","",IFERROR(VLOOKUP(B151,Productos!$A$2:$E$101,2,FALSE),"Código inválido"))</f>
        <v/>
      </c>
      <c r="D151" t="str">
        <f>IF(B151="","",IFERROR(VLOOKUP(B151,Productos!$A$2:$E$101,3,FALSE),""))</f>
        <v/>
      </c>
      <c r="G151" t="str">
        <f>IF(B151="","",IFERROR(VLOOKUP(B151,Productos!$A$2:$E$101,4,FALSE),""))</f>
        <v/>
      </c>
      <c r="H151" s="2" t="str">
        <f>IF(B151="","",IFERROR(VLOOKUP(B151,Productos!$A$2:$E$101,5,FALSE),0))</f>
        <v/>
      </c>
      <c r="I151" s="2" t="str">
        <f t="shared" si="2"/>
        <v/>
      </c>
    </row>
    <row r="152" spans="1:9">
      <c r="A152" s="1"/>
      <c r="C152" t="str">
        <f>IF(B152="","",IFERROR(VLOOKUP(B152,Productos!$A$2:$E$101,2,FALSE),"Código inválido"))</f>
        <v/>
      </c>
      <c r="D152" t="str">
        <f>IF(B152="","",IFERROR(VLOOKUP(B152,Productos!$A$2:$E$101,3,FALSE),""))</f>
        <v/>
      </c>
      <c r="G152" t="str">
        <f>IF(B152="","",IFERROR(VLOOKUP(B152,Productos!$A$2:$E$101,4,FALSE),""))</f>
        <v/>
      </c>
      <c r="H152" s="2" t="str">
        <f>IF(B152="","",IFERROR(VLOOKUP(B152,Productos!$A$2:$E$101,5,FALSE),0))</f>
        <v/>
      </c>
      <c r="I152" s="2" t="str">
        <f t="shared" si="2"/>
        <v/>
      </c>
    </row>
    <row r="153" spans="1:9">
      <c r="A153" s="1"/>
      <c r="C153" t="str">
        <f>IF(B153="","",IFERROR(VLOOKUP(B153,Productos!$A$2:$E$101,2,FALSE),"Código inválido"))</f>
        <v/>
      </c>
      <c r="D153" t="str">
        <f>IF(B153="","",IFERROR(VLOOKUP(B153,Productos!$A$2:$E$101,3,FALSE),""))</f>
        <v/>
      </c>
      <c r="G153" t="str">
        <f>IF(B153="","",IFERROR(VLOOKUP(B153,Productos!$A$2:$E$101,4,FALSE),""))</f>
        <v/>
      </c>
      <c r="H153" s="2" t="str">
        <f>IF(B153="","",IFERROR(VLOOKUP(B153,Productos!$A$2:$E$101,5,FALSE),0))</f>
        <v/>
      </c>
      <c r="I153" s="2" t="str">
        <f t="shared" si="2"/>
        <v/>
      </c>
    </row>
    <row r="154" spans="1:9">
      <c r="A154" s="1"/>
      <c r="C154" t="str">
        <f>IF(B154="","",IFERROR(VLOOKUP(B154,Productos!$A$2:$E$101,2,FALSE),"Código inválido"))</f>
        <v/>
      </c>
      <c r="D154" t="str">
        <f>IF(B154="","",IFERROR(VLOOKUP(B154,Productos!$A$2:$E$101,3,FALSE),""))</f>
        <v/>
      </c>
      <c r="G154" t="str">
        <f>IF(B154="","",IFERROR(VLOOKUP(B154,Productos!$A$2:$E$101,4,FALSE),""))</f>
        <v/>
      </c>
      <c r="H154" s="2" t="str">
        <f>IF(B154="","",IFERROR(VLOOKUP(B154,Productos!$A$2:$E$101,5,FALSE),0))</f>
        <v/>
      </c>
      <c r="I154" s="2" t="str">
        <f t="shared" si="2"/>
        <v/>
      </c>
    </row>
    <row r="155" spans="1:9">
      <c r="A155" s="1"/>
      <c r="C155" t="str">
        <f>IF(B155="","",IFERROR(VLOOKUP(B155,Productos!$A$2:$E$101,2,FALSE),"Código inválido"))</f>
        <v/>
      </c>
      <c r="D155" t="str">
        <f>IF(B155="","",IFERROR(VLOOKUP(B155,Productos!$A$2:$E$101,3,FALSE),""))</f>
        <v/>
      </c>
      <c r="G155" t="str">
        <f>IF(B155="","",IFERROR(VLOOKUP(B155,Productos!$A$2:$E$101,4,FALSE),""))</f>
        <v/>
      </c>
      <c r="H155" s="2" t="str">
        <f>IF(B155="","",IFERROR(VLOOKUP(B155,Productos!$A$2:$E$101,5,FALSE),0))</f>
        <v/>
      </c>
      <c r="I155" s="2" t="str">
        <f t="shared" si="2"/>
        <v/>
      </c>
    </row>
    <row r="156" spans="1:9">
      <c r="A156" s="1"/>
      <c r="C156" t="str">
        <f>IF(B156="","",IFERROR(VLOOKUP(B156,Productos!$A$2:$E$101,2,FALSE),"Código inválido"))</f>
        <v/>
      </c>
      <c r="D156" t="str">
        <f>IF(B156="","",IFERROR(VLOOKUP(B156,Productos!$A$2:$E$101,3,FALSE),""))</f>
        <v/>
      </c>
      <c r="G156" t="str">
        <f>IF(B156="","",IFERROR(VLOOKUP(B156,Productos!$A$2:$E$101,4,FALSE),""))</f>
        <v/>
      </c>
      <c r="H156" s="2" t="str">
        <f>IF(B156="","",IFERROR(VLOOKUP(B156,Productos!$A$2:$E$101,5,FALSE),0))</f>
        <v/>
      </c>
      <c r="I156" s="2" t="str">
        <f t="shared" si="2"/>
        <v/>
      </c>
    </row>
    <row r="157" spans="1:9">
      <c r="A157" s="1"/>
      <c r="C157" t="str">
        <f>IF(B157="","",IFERROR(VLOOKUP(B157,Productos!$A$2:$E$101,2,FALSE),"Código inválido"))</f>
        <v/>
      </c>
      <c r="D157" t="str">
        <f>IF(B157="","",IFERROR(VLOOKUP(B157,Productos!$A$2:$E$101,3,FALSE),""))</f>
        <v/>
      </c>
      <c r="G157" t="str">
        <f>IF(B157="","",IFERROR(VLOOKUP(B157,Productos!$A$2:$E$101,4,FALSE),""))</f>
        <v/>
      </c>
      <c r="H157" s="2" t="str">
        <f>IF(B157="","",IFERROR(VLOOKUP(B157,Productos!$A$2:$E$101,5,FALSE),0))</f>
        <v/>
      </c>
      <c r="I157" s="2" t="str">
        <f t="shared" si="2"/>
        <v/>
      </c>
    </row>
    <row r="158" spans="1:9">
      <c r="A158" s="1"/>
      <c r="C158" t="str">
        <f>IF(B158="","",IFERROR(VLOOKUP(B158,Productos!$A$2:$E$101,2,FALSE),"Código inválido"))</f>
        <v/>
      </c>
      <c r="D158" t="str">
        <f>IF(B158="","",IFERROR(VLOOKUP(B158,Productos!$A$2:$E$101,3,FALSE),""))</f>
        <v/>
      </c>
      <c r="G158" t="str">
        <f>IF(B158="","",IFERROR(VLOOKUP(B158,Productos!$A$2:$E$101,4,FALSE),""))</f>
        <v/>
      </c>
      <c r="H158" s="2" t="str">
        <f>IF(B158="","",IFERROR(VLOOKUP(B158,Productos!$A$2:$E$101,5,FALSE),0))</f>
        <v/>
      </c>
      <c r="I158" s="2" t="str">
        <f t="shared" si="2"/>
        <v/>
      </c>
    </row>
    <row r="159" spans="1:9">
      <c r="A159" s="1"/>
      <c r="C159" t="str">
        <f>IF(B159="","",IFERROR(VLOOKUP(B159,Productos!$A$2:$E$101,2,FALSE),"Código inválido"))</f>
        <v/>
      </c>
      <c r="D159" t="str">
        <f>IF(B159="","",IFERROR(VLOOKUP(B159,Productos!$A$2:$E$101,3,FALSE),""))</f>
        <v/>
      </c>
      <c r="G159" t="str">
        <f>IF(B159="","",IFERROR(VLOOKUP(B159,Productos!$A$2:$E$101,4,FALSE),""))</f>
        <v/>
      </c>
      <c r="H159" s="2" t="str">
        <f>IF(B159="","",IFERROR(VLOOKUP(B159,Productos!$A$2:$E$101,5,FALSE),0))</f>
        <v/>
      </c>
      <c r="I159" s="2" t="str">
        <f t="shared" si="2"/>
        <v/>
      </c>
    </row>
    <row r="160" spans="1:9">
      <c r="A160" s="1"/>
      <c r="C160" t="str">
        <f>IF(B160="","",IFERROR(VLOOKUP(B160,Productos!$A$2:$E$101,2,FALSE),"Código inválido"))</f>
        <v/>
      </c>
      <c r="D160" t="str">
        <f>IF(B160="","",IFERROR(VLOOKUP(B160,Productos!$A$2:$E$101,3,FALSE),""))</f>
        <v/>
      </c>
      <c r="G160" t="str">
        <f>IF(B160="","",IFERROR(VLOOKUP(B160,Productos!$A$2:$E$101,4,FALSE),""))</f>
        <v/>
      </c>
      <c r="H160" s="2" t="str">
        <f>IF(B160="","",IFERROR(VLOOKUP(B160,Productos!$A$2:$E$101,5,FALSE),0))</f>
        <v/>
      </c>
      <c r="I160" s="2" t="str">
        <f t="shared" si="2"/>
        <v/>
      </c>
    </row>
    <row r="161" spans="1:9">
      <c r="A161" s="1"/>
      <c r="C161" t="str">
        <f>IF(B161="","",IFERROR(VLOOKUP(B161,Productos!$A$2:$E$101,2,FALSE),"Código inválido"))</f>
        <v/>
      </c>
      <c r="D161" t="str">
        <f>IF(B161="","",IFERROR(VLOOKUP(B161,Productos!$A$2:$E$101,3,FALSE),""))</f>
        <v/>
      </c>
      <c r="G161" t="str">
        <f>IF(B161="","",IFERROR(VLOOKUP(B161,Productos!$A$2:$E$101,4,FALSE),""))</f>
        <v/>
      </c>
      <c r="H161" s="2" t="str">
        <f>IF(B161="","",IFERROR(VLOOKUP(B161,Productos!$A$2:$E$101,5,FALSE),0))</f>
        <v/>
      </c>
      <c r="I161" s="2" t="str">
        <f t="shared" si="2"/>
        <v/>
      </c>
    </row>
    <row r="162" spans="1:9">
      <c r="A162" s="1"/>
      <c r="C162" t="str">
        <f>IF(B162="","",IFERROR(VLOOKUP(B162,Productos!$A$2:$E$101,2,FALSE),"Código inválido"))</f>
        <v/>
      </c>
      <c r="D162" t="str">
        <f>IF(B162="","",IFERROR(VLOOKUP(B162,Productos!$A$2:$E$101,3,FALSE),""))</f>
        <v/>
      </c>
      <c r="G162" t="str">
        <f>IF(B162="","",IFERROR(VLOOKUP(B162,Productos!$A$2:$E$101,4,FALSE),""))</f>
        <v/>
      </c>
      <c r="H162" s="2" t="str">
        <f>IF(B162="","",IFERROR(VLOOKUP(B162,Productos!$A$2:$E$101,5,FALSE),0))</f>
        <v/>
      </c>
      <c r="I162" s="2" t="str">
        <f t="shared" si="2"/>
        <v/>
      </c>
    </row>
    <row r="163" spans="1:9">
      <c r="A163" s="1"/>
      <c r="C163" t="str">
        <f>IF(B163="","",IFERROR(VLOOKUP(B163,Productos!$A$2:$E$101,2,FALSE),"Código inválido"))</f>
        <v/>
      </c>
      <c r="D163" t="str">
        <f>IF(B163="","",IFERROR(VLOOKUP(B163,Productos!$A$2:$E$101,3,FALSE),""))</f>
        <v/>
      </c>
      <c r="G163" t="str">
        <f>IF(B163="","",IFERROR(VLOOKUP(B163,Productos!$A$2:$E$101,4,FALSE),""))</f>
        <v/>
      </c>
      <c r="H163" s="2" t="str">
        <f>IF(B163="","",IFERROR(VLOOKUP(B163,Productos!$A$2:$E$101,5,FALSE),0))</f>
        <v/>
      </c>
      <c r="I163" s="2" t="str">
        <f t="shared" si="2"/>
        <v/>
      </c>
    </row>
    <row r="164" spans="1:9">
      <c r="A164" s="1"/>
      <c r="C164" t="str">
        <f>IF(B164="","",IFERROR(VLOOKUP(B164,Productos!$A$2:$E$101,2,FALSE),"Código inválido"))</f>
        <v/>
      </c>
      <c r="D164" t="str">
        <f>IF(B164="","",IFERROR(VLOOKUP(B164,Productos!$A$2:$E$101,3,FALSE),""))</f>
        <v/>
      </c>
      <c r="G164" t="str">
        <f>IF(B164="","",IFERROR(VLOOKUP(B164,Productos!$A$2:$E$101,4,FALSE),""))</f>
        <v/>
      </c>
      <c r="H164" s="2" t="str">
        <f>IF(B164="","",IFERROR(VLOOKUP(B164,Productos!$A$2:$E$101,5,FALSE),0))</f>
        <v/>
      </c>
      <c r="I164" s="2" t="str">
        <f t="shared" si="2"/>
        <v/>
      </c>
    </row>
    <row r="165" spans="1:9">
      <c r="A165" s="1"/>
      <c r="C165" t="str">
        <f>IF(B165="","",IFERROR(VLOOKUP(B165,Productos!$A$2:$E$101,2,FALSE),"Código inválido"))</f>
        <v/>
      </c>
      <c r="D165" t="str">
        <f>IF(B165="","",IFERROR(VLOOKUP(B165,Productos!$A$2:$E$101,3,FALSE),""))</f>
        <v/>
      </c>
      <c r="G165" t="str">
        <f>IF(B165="","",IFERROR(VLOOKUP(B165,Productos!$A$2:$E$101,4,FALSE),""))</f>
        <v/>
      </c>
      <c r="H165" s="2" t="str">
        <f>IF(B165="","",IFERROR(VLOOKUP(B165,Productos!$A$2:$E$101,5,FALSE),0))</f>
        <v/>
      </c>
      <c r="I165" s="2" t="str">
        <f t="shared" si="2"/>
        <v/>
      </c>
    </row>
    <row r="166" spans="1:9">
      <c r="A166" s="1"/>
      <c r="C166" t="str">
        <f>IF(B166="","",IFERROR(VLOOKUP(B166,Productos!$A$2:$E$101,2,FALSE),"Código inválido"))</f>
        <v/>
      </c>
      <c r="D166" t="str">
        <f>IF(B166="","",IFERROR(VLOOKUP(B166,Productos!$A$2:$E$101,3,FALSE),""))</f>
        <v/>
      </c>
      <c r="G166" t="str">
        <f>IF(B166="","",IFERROR(VLOOKUP(B166,Productos!$A$2:$E$101,4,FALSE),""))</f>
        <v/>
      </c>
      <c r="H166" s="2" t="str">
        <f>IF(B166="","",IFERROR(VLOOKUP(B166,Productos!$A$2:$E$101,5,FALSE),0))</f>
        <v/>
      </c>
      <c r="I166" s="2" t="str">
        <f t="shared" si="2"/>
        <v/>
      </c>
    </row>
    <row r="167" spans="1:9">
      <c r="A167" s="1"/>
      <c r="C167" t="str">
        <f>IF(B167="","",IFERROR(VLOOKUP(B167,Productos!$A$2:$E$101,2,FALSE),"Código inválido"))</f>
        <v/>
      </c>
      <c r="D167" t="str">
        <f>IF(B167="","",IFERROR(VLOOKUP(B167,Productos!$A$2:$E$101,3,FALSE),""))</f>
        <v/>
      </c>
      <c r="G167" t="str">
        <f>IF(B167="","",IFERROR(VLOOKUP(B167,Productos!$A$2:$E$101,4,FALSE),""))</f>
        <v/>
      </c>
      <c r="H167" s="2" t="str">
        <f>IF(B167="","",IFERROR(VLOOKUP(B167,Productos!$A$2:$E$101,5,FALSE),0))</f>
        <v/>
      </c>
      <c r="I167" s="2" t="str">
        <f t="shared" si="2"/>
        <v/>
      </c>
    </row>
    <row r="168" spans="1:9">
      <c r="A168" s="1"/>
      <c r="C168" t="str">
        <f>IF(B168="","",IFERROR(VLOOKUP(B168,Productos!$A$2:$E$101,2,FALSE),"Código inválido"))</f>
        <v/>
      </c>
      <c r="D168" t="str">
        <f>IF(B168="","",IFERROR(VLOOKUP(B168,Productos!$A$2:$E$101,3,FALSE),""))</f>
        <v/>
      </c>
      <c r="G168" t="str">
        <f>IF(B168="","",IFERROR(VLOOKUP(B168,Productos!$A$2:$E$101,4,FALSE),""))</f>
        <v/>
      </c>
      <c r="H168" s="2" t="str">
        <f>IF(B168="","",IFERROR(VLOOKUP(B168,Productos!$A$2:$E$101,5,FALSE),0))</f>
        <v/>
      </c>
      <c r="I168" s="2" t="str">
        <f t="shared" si="2"/>
        <v/>
      </c>
    </row>
    <row r="169" spans="1:9">
      <c r="A169" s="1"/>
      <c r="C169" t="str">
        <f>IF(B169="","",IFERROR(VLOOKUP(B169,Productos!$A$2:$E$101,2,FALSE),"Código inválido"))</f>
        <v/>
      </c>
      <c r="D169" t="str">
        <f>IF(B169="","",IFERROR(VLOOKUP(B169,Productos!$A$2:$E$101,3,FALSE),""))</f>
        <v/>
      </c>
      <c r="G169" t="str">
        <f>IF(B169="","",IFERROR(VLOOKUP(B169,Productos!$A$2:$E$101,4,FALSE),""))</f>
        <v/>
      </c>
      <c r="H169" s="2" t="str">
        <f>IF(B169="","",IFERROR(VLOOKUP(B169,Productos!$A$2:$E$101,5,FALSE),0))</f>
        <v/>
      </c>
      <c r="I169" s="2" t="str">
        <f t="shared" si="2"/>
        <v/>
      </c>
    </row>
    <row r="170" spans="1:9">
      <c r="A170" s="1"/>
      <c r="C170" t="str">
        <f>IF(B170="","",IFERROR(VLOOKUP(B170,Productos!$A$2:$E$101,2,FALSE),"Código inválido"))</f>
        <v/>
      </c>
      <c r="D170" t="str">
        <f>IF(B170="","",IFERROR(VLOOKUP(B170,Productos!$A$2:$E$101,3,FALSE),""))</f>
        <v/>
      </c>
      <c r="G170" t="str">
        <f>IF(B170="","",IFERROR(VLOOKUP(B170,Productos!$A$2:$E$101,4,FALSE),""))</f>
        <v/>
      </c>
      <c r="H170" s="2" t="str">
        <f>IF(B170="","",IFERROR(VLOOKUP(B170,Productos!$A$2:$E$101,5,FALSE),0))</f>
        <v/>
      </c>
      <c r="I170" s="2" t="str">
        <f t="shared" si="2"/>
        <v/>
      </c>
    </row>
    <row r="171" spans="1:9">
      <c r="A171" s="1"/>
      <c r="C171" t="str">
        <f>IF(B171="","",IFERROR(VLOOKUP(B171,Productos!$A$2:$E$101,2,FALSE),"Código inválido"))</f>
        <v/>
      </c>
      <c r="D171" t="str">
        <f>IF(B171="","",IFERROR(VLOOKUP(B171,Productos!$A$2:$E$101,3,FALSE),""))</f>
        <v/>
      </c>
      <c r="G171" t="str">
        <f>IF(B171="","",IFERROR(VLOOKUP(B171,Productos!$A$2:$E$101,4,FALSE),""))</f>
        <v/>
      </c>
      <c r="H171" s="2" t="str">
        <f>IF(B171="","",IFERROR(VLOOKUP(B171,Productos!$A$2:$E$101,5,FALSE),0))</f>
        <v/>
      </c>
      <c r="I171" s="2" t="str">
        <f t="shared" si="2"/>
        <v/>
      </c>
    </row>
    <row r="172" spans="1:9">
      <c r="A172" s="1"/>
      <c r="C172" t="str">
        <f>IF(B172="","",IFERROR(VLOOKUP(B172,Productos!$A$2:$E$101,2,FALSE),"Código inválido"))</f>
        <v/>
      </c>
      <c r="D172" t="str">
        <f>IF(B172="","",IFERROR(VLOOKUP(B172,Productos!$A$2:$E$101,3,FALSE),""))</f>
        <v/>
      </c>
      <c r="G172" t="str">
        <f>IF(B172="","",IFERROR(VLOOKUP(B172,Productos!$A$2:$E$101,4,FALSE),""))</f>
        <v/>
      </c>
      <c r="H172" s="2" t="str">
        <f>IF(B172="","",IFERROR(VLOOKUP(B172,Productos!$A$2:$E$101,5,FALSE),0))</f>
        <v/>
      </c>
      <c r="I172" s="2" t="str">
        <f t="shared" si="2"/>
        <v/>
      </c>
    </row>
    <row r="173" spans="1:9">
      <c r="A173" s="1"/>
      <c r="C173" t="str">
        <f>IF(B173="","",IFERROR(VLOOKUP(B173,Productos!$A$2:$E$101,2,FALSE),"Código inválido"))</f>
        <v/>
      </c>
      <c r="D173" t="str">
        <f>IF(B173="","",IFERROR(VLOOKUP(B173,Productos!$A$2:$E$101,3,FALSE),""))</f>
        <v/>
      </c>
      <c r="G173" t="str">
        <f>IF(B173="","",IFERROR(VLOOKUP(B173,Productos!$A$2:$E$101,4,FALSE),""))</f>
        <v/>
      </c>
      <c r="H173" s="2" t="str">
        <f>IF(B173="","",IFERROR(VLOOKUP(B173,Productos!$A$2:$E$101,5,FALSE),0))</f>
        <v/>
      </c>
      <c r="I173" s="2" t="str">
        <f t="shared" si="2"/>
        <v/>
      </c>
    </row>
    <row r="174" spans="1:9">
      <c r="A174" s="1"/>
      <c r="C174" t="str">
        <f>IF(B174="","",IFERROR(VLOOKUP(B174,Productos!$A$2:$E$101,2,FALSE),"Código inválido"))</f>
        <v/>
      </c>
      <c r="D174" t="str">
        <f>IF(B174="","",IFERROR(VLOOKUP(B174,Productos!$A$2:$E$101,3,FALSE),""))</f>
        <v/>
      </c>
      <c r="G174" t="str">
        <f>IF(B174="","",IFERROR(VLOOKUP(B174,Productos!$A$2:$E$101,4,FALSE),""))</f>
        <v/>
      </c>
      <c r="H174" s="2" t="str">
        <f>IF(B174="","",IFERROR(VLOOKUP(B174,Productos!$A$2:$E$101,5,FALSE),0))</f>
        <v/>
      </c>
      <c r="I174" s="2" t="str">
        <f t="shared" si="2"/>
        <v/>
      </c>
    </row>
    <row r="175" spans="1:9">
      <c r="A175" s="1"/>
      <c r="C175" t="str">
        <f>IF(B175="","",IFERROR(VLOOKUP(B175,Productos!$A$2:$E$101,2,FALSE),"Código inválido"))</f>
        <v/>
      </c>
      <c r="D175" t="str">
        <f>IF(B175="","",IFERROR(VLOOKUP(B175,Productos!$A$2:$E$101,3,FALSE),""))</f>
        <v/>
      </c>
      <c r="G175" t="str">
        <f>IF(B175="","",IFERROR(VLOOKUP(B175,Productos!$A$2:$E$101,4,FALSE),""))</f>
        <v/>
      </c>
      <c r="H175" s="2" t="str">
        <f>IF(B175="","",IFERROR(VLOOKUP(B175,Productos!$A$2:$E$101,5,FALSE),0))</f>
        <v/>
      </c>
      <c r="I175" s="2" t="str">
        <f t="shared" si="2"/>
        <v/>
      </c>
    </row>
    <row r="176" spans="1:9">
      <c r="A176" s="1"/>
      <c r="C176" t="str">
        <f>IF(B176="","",IFERROR(VLOOKUP(B176,Productos!$A$2:$E$101,2,FALSE),"Código inválido"))</f>
        <v/>
      </c>
      <c r="D176" t="str">
        <f>IF(B176="","",IFERROR(VLOOKUP(B176,Productos!$A$2:$E$101,3,FALSE),""))</f>
        <v/>
      </c>
      <c r="G176" t="str">
        <f>IF(B176="","",IFERROR(VLOOKUP(B176,Productos!$A$2:$E$101,4,FALSE),""))</f>
        <v/>
      </c>
      <c r="H176" s="2" t="str">
        <f>IF(B176="","",IFERROR(VLOOKUP(B176,Productos!$A$2:$E$101,5,FALSE),0))</f>
        <v/>
      </c>
      <c r="I176" s="2" t="str">
        <f t="shared" si="2"/>
        <v/>
      </c>
    </row>
    <row r="177" spans="1:9">
      <c r="A177" s="1"/>
      <c r="C177" t="str">
        <f>IF(B177="","",IFERROR(VLOOKUP(B177,Productos!$A$2:$E$101,2,FALSE),"Código inválido"))</f>
        <v/>
      </c>
      <c r="D177" t="str">
        <f>IF(B177="","",IFERROR(VLOOKUP(B177,Productos!$A$2:$E$101,3,FALSE),""))</f>
        <v/>
      </c>
      <c r="G177" t="str">
        <f>IF(B177="","",IFERROR(VLOOKUP(B177,Productos!$A$2:$E$101,4,FALSE),""))</f>
        <v/>
      </c>
      <c r="H177" s="2" t="str">
        <f>IF(B177="","",IFERROR(VLOOKUP(B177,Productos!$A$2:$E$101,5,FALSE),0))</f>
        <v/>
      </c>
      <c r="I177" s="2" t="str">
        <f t="shared" si="2"/>
        <v/>
      </c>
    </row>
    <row r="178" spans="1:9">
      <c r="A178" s="1"/>
      <c r="C178" t="str">
        <f>IF(B178="","",IFERROR(VLOOKUP(B178,Productos!$A$2:$E$101,2,FALSE),"Código inválido"))</f>
        <v/>
      </c>
      <c r="D178" t="str">
        <f>IF(B178="","",IFERROR(VLOOKUP(B178,Productos!$A$2:$E$101,3,FALSE),""))</f>
        <v/>
      </c>
      <c r="G178" t="str">
        <f>IF(B178="","",IFERROR(VLOOKUP(B178,Productos!$A$2:$E$101,4,FALSE),""))</f>
        <v/>
      </c>
      <c r="H178" s="2" t="str">
        <f>IF(B178="","",IFERROR(VLOOKUP(B178,Productos!$A$2:$E$101,5,FALSE),0))</f>
        <v/>
      </c>
      <c r="I178" s="2" t="str">
        <f t="shared" si="2"/>
        <v/>
      </c>
    </row>
    <row r="179" spans="1:9">
      <c r="A179" s="1"/>
      <c r="C179" t="str">
        <f>IF(B179="","",IFERROR(VLOOKUP(B179,Productos!$A$2:$E$101,2,FALSE),"Código inválido"))</f>
        <v/>
      </c>
      <c r="D179" t="str">
        <f>IF(B179="","",IFERROR(VLOOKUP(B179,Productos!$A$2:$E$101,3,FALSE),""))</f>
        <v/>
      </c>
      <c r="G179" t="str">
        <f>IF(B179="","",IFERROR(VLOOKUP(B179,Productos!$A$2:$E$101,4,FALSE),""))</f>
        <v/>
      </c>
      <c r="H179" s="2" t="str">
        <f>IF(B179="","",IFERROR(VLOOKUP(B179,Productos!$A$2:$E$101,5,FALSE),0))</f>
        <v/>
      </c>
      <c r="I179" s="2" t="str">
        <f t="shared" si="2"/>
        <v/>
      </c>
    </row>
    <row r="180" spans="1:9">
      <c r="A180" s="1"/>
      <c r="C180" t="str">
        <f>IF(B180="","",IFERROR(VLOOKUP(B180,Productos!$A$2:$E$101,2,FALSE),"Código inválido"))</f>
        <v/>
      </c>
      <c r="D180" t="str">
        <f>IF(B180="","",IFERROR(VLOOKUP(B180,Productos!$A$2:$E$101,3,FALSE),""))</f>
        <v/>
      </c>
      <c r="G180" t="str">
        <f>IF(B180="","",IFERROR(VLOOKUP(B180,Productos!$A$2:$E$101,4,FALSE),""))</f>
        <v/>
      </c>
      <c r="H180" s="2" t="str">
        <f>IF(B180="","",IFERROR(VLOOKUP(B180,Productos!$A$2:$E$101,5,FALSE),0))</f>
        <v/>
      </c>
      <c r="I180" s="2" t="str">
        <f t="shared" si="2"/>
        <v/>
      </c>
    </row>
    <row r="181" spans="1:9">
      <c r="A181" s="1"/>
      <c r="C181" t="str">
        <f>IF(B181="","",IFERROR(VLOOKUP(B181,Productos!$A$2:$E$101,2,FALSE),"Código inválido"))</f>
        <v/>
      </c>
      <c r="D181" t="str">
        <f>IF(B181="","",IFERROR(VLOOKUP(B181,Productos!$A$2:$E$101,3,FALSE),""))</f>
        <v/>
      </c>
      <c r="G181" t="str">
        <f>IF(B181="","",IFERROR(VLOOKUP(B181,Productos!$A$2:$E$101,4,FALSE),""))</f>
        <v/>
      </c>
      <c r="H181" s="2" t="str">
        <f>IF(B181="","",IFERROR(VLOOKUP(B181,Productos!$A$2:$E$101,5,FALSE),0))</f>
        <v/>
      </c>
      <c r="I181" s="2" t="str">
        <f t="shared" si="2"/>
        <v/>
      </c>
    </row>
    <row r="182" spans="1:9">
      <c r="A182" s="1"/>
      <c r="C182" t="str">
        <f>IF(B182="","",IFERROR(VLOOKUP(B182,Productos!$A$2:$E$101,2,FALSE),"Código inválido"))</f>
        <v/>
      </c>
      <c r="D182" t="str">
        <f>IF(B182="","",IFERROR(VLOOKUP(B182,Productos!$A$2:$E$101,3,FALSE),""))</f>
        <v/>
      </c>
      <c r="G182" t="str">
        <f>IF(B182="","",IFERROR(VLOOKUP(B182,Productos!$A$2:$E$101,4,FALSE),""))</f>
        <v/>
      </c>
      <c r="H182" s="2" t="str">
        <f>IF(B182="","",IFERROR(VLOOKUP(B182,Productos!$A$2:$E$101,5,FALSE),0))</f>
        <v/>
      </c>
      <c r="I182" s="2" t="str">
        <f t="shared" si="2"/>
        <v/>
      </c>
    </row>
    <row r="183" spans="1:9">
      <c r="A183" s="1"/>
      <c r="C183" t="str">
        <f>IF(B183="","",IFERROR(VLOOKUP(B183,Productos!$A$2:$E$101,2,FALSE),"Código inválido"))</f>
        <v/>
      </c>
      <c r="D183" t="str">
        <f>IF(B183="","",IFERROR(VLOOKUP(B183,Productos!$A$2:$E$101,3,FALSE),""))</f>
        <v/>
      </c>
      <c r="G183" t="str">
        <f>IF(B183="","",IFERROR(VLOOKUP(B183,Productos!$A$2:$E$101,4,FALSE),""))</f>
        <v/>
      </c>
      <c r="H183" s="2" t="str">
        <f>IF(B183="","",IFERROR(VLOOKUP(B183,Productos!$A$2:$E$101,5,FALSE),0))</f>
        <v/>
      </c>
      <c r="I183" s="2" t="str">
        <f t="shared" si="2"/>
        <v/>
      </c>
    </row>
    <row r="184" spans="1:9">
      <c r="A184" s="1"/>
      <c r="C184" t="str">
        <f>IF(B184="","",IFERROR(VLOOKUP(B184,Productos!$A$2:$E$101,2,FALSE),"Código inválido"))</f>
        <v/>
      </c>
      <c r="D184" t="str">
        <f>IF(B184="","",IFERROR(VLOOKUP(B184,Productos!$A$2:$E$101,3,FALSE),""))</f>
        <v/>
      </c>
      <c r="G184" t="str">
        <f>IF(B184="","",IFERROR(VLOOKUP(B184,Productos!$A$2:$E$101,4,FALSE),""))</f>
        <v/>
      </c>
      <c r="H184" s="2" t="str">
        <f>IF(B184="","",IFERROR(VLOOKUP(B184,Productos!$A$2:$E$101,5,FALSE),0))</f>
        <v/>
      </c>
      <c r="I184" s="2" t="str">
        <f t="shared" si="2"/>
        <v/>
      </c>
    </row>
    <row r="185" spans="1:9">
      <c r="A185" s="1"/>
      <c r="C185" t="str">
        <f>IF(B185="","",IFERROR(VLOOKUP(B185,Productos!$A$2:$E$101,2,FALSE),"Código inválido"))</f>
        <v/>
      </c>
      <c r="D185" t="str">
        <f>IF(B185="","",IFERROR(VLOOKUP(B185,Productos!$A$2:$E$101,3,FALSE),""))</f>
        <v/>
      </c>
      <c r="G185" t="str">
        <f>IF(B185="","",IFERROR(VLOOKUP(B185,Productos!$A$2:$E$101,4,FALSE),""))</f>
        <v/>
      </c>
      <c r="H185" s="2" t="str">
        <f>IF(B185="","",IFERROR(VLOOKUP(B185,Productos!$A$2:$E$101,5,FALSE),0))</f>
        <v/>
      </c>
      <c r="I185" s="2" t="str">
        <f t="shared" si="2"/>
        <v/>
      </c>
    </row>
    <row r="186" spans="1:9">
      <c r="A186" s="1"/>
      <c r="C186" t="str">
        <f>IF(B186="","",IFERROR(VLOOKUP(B186,Productos!$A$2:$E$101,2,FALSE),"Código inválido"))</f>
        <v/>
      </c>
      <c r="D186" t="str">
        <f>IF(B186="","",IFERROR(VLOOKUP(B186,Productos!$A$2:$E$101,3,FALSE),""))</f>
        <v/>
      </c>
      <c r="G186" t="str">
        <f>IF(B186="","",IFERROR(VLOOKUP(B186,Productos!$A$2:$E$101,4,FALSE),""))</f>
        <v/>
      </c>
      <c r="H186" s="2" t="str">
        <f>IF(B186="","",IFERROR(VLOOKUP(B186,Productos!$A$2:$E$101,5,FALSE),0))</f>
        <v/>
      </c>
      <c r="I186" s="2" t="str">
        <f t="shared" si="2"/>
        <v/>
      </c>
    </row>
    <row r="187" spans="1:9">
      <c r="A187" s="1"/>
      <c r="C187" t="str">
        <f>IF(B187="","",IFERROR(VLOOKUP(B187,Productos!$A$2:$E$101,2,FALSE),"Código inválido"))</f>
        <v/>
      </c>
      <c r="D187" t="str">
        <f>IF(B187="","",IFERROR(VLOOKUP(B187,Productos!$A$2:$E$101,3,FALSE),""))</f>
        <v/>
      </c>
      <c r="G187" t="str">
        <f>IF(B187="","",IFERROR(VLOOKUP(B187,Productos!$A$2:$E$101,4,FALSE),""))</f>
        <v/>
      </c>
      <c r="H187" s="2" t="str">
        <f>IF(B187="","",IFERROR(VLOOKUP(B187,Productos!$A$2:$E$101,5,FALSE),0))</f>
        <v/>
      </c>
      <c r="I187" s="2" t="str">
        <f t="shared" si="2"/>
        <v/>
      </c>
    </row>
    <row r="188" spans="1:9">
      <c r="A188" s="1"/>
      <c r="C188" t="str">
        <f>IF(B188="","",IFERROR(VLOOKUP(B188,Productos!$A$2:$E$101,2,FALSE),"Código inválido"))</f>
        <v/>
      </c>
      <c r="D188" t="str">
        <f>IF(B188="","",IFERROR(VLOOKUP(B188,Productos!$A$2:$E$101,3,FALSE),""))</f>
        <v/>
      </c>
      <c r="G188" t="str">
        <f>IF(B188="","",IFERROR(VLOOKUP(B188,Productos!$A$2:$E$101,4,FALSE),""))</f>
        <v/>
      </c>
      <c r="H188" s="2" t="str">
        <f>IF(B188="","",IFERROR(VLOOKUP(B188,Productos!$A$2:$E$101,5,FALSE),0))</f>
        <v/>
      </c>
      <c r="I188" s="2" t="str">
        <f t="shared" si="2"/>
        <v/>
      </c>
    </row>
    <row r="189" spans="1:9">
      <c r="A189" s="1"/>
      <c r="C189" t="str">
        <f>IF(B189="","",IFERROR(VLOOKUP(B189,Productos!$A$2:$E$101,2,FALSE),"Código inválido"))</f>
        <v/>
      </c>
      <c r="D189" t="str">
        <f>IF(B189="","",IFERROR(VLOOKUP(B189,Productos!$A$2:$E$101,3,FALSE),""))</f>
        <v/>
      </c>
      <c r="G189" t="str">
        <f>IF(B189="","",IFERROR(VLOOKUP(B189,Productos!$A$2:$E$101,4,FALSE),""))</f>
        <v/>
      </c>
      <c r="H189" s="2" t="str">
        <f>IF(B189="","",IFERROR(VLOOKUP(B189,Productos!$A$2:$E$101,5,FALSE),0))</f>
        <v/>
      </c>
      <c r="I189" s="2" t="str">
        <f t="shared" si="2"/>
        <v/>
      </c>
    </row>
    <row r="190" spans="1:9">
      <c r="A190" s="1"/>
      <c r="C190" t="str">
        <f>IF(B190="","",IFERROR(VLOOKUP(B190,Productos!$A$2:$E$101,2,FALSE),"Código inválido"))</f>
        <v/>
      </c>
      <c r="D190" t="str">
        <f>IF(B190="","",IFERROR(VLOOKUP(B190,Productos!$A$2:$E$101,3,FALSE),""))</f>
        <v/>
      </c>
      <c r="G190" t="str">
        <f>IF(B190="","",IFERROR(VLOOKUP(B190,Productos!$A$2:$E$101,4,FALSE),""))</f>
        <v/>
      </c>
      <c r="H190" s="2" t="str">
        <f>IF(B190="","",IFERROR(VLOOKUP(B190,Productos!$A$2:$E$101,5,FALSE),0))</f>
        <v/>
      </c>
      <c r="I190" s="2" t="str">
        <f t="shared" si="2"/>
        <v/>
      </c>
    </row>
    <row r="191" spans="1:9">
      <c r="A191" s="1"/>
      <c r="C191" t="str">
        <f>IF(B191="","",IFERROR(VLOOKUP(B191,Productos!$A$2:$E$101,2,FALSE),"Código inválido"))</f>
        <v/>
      </c>
      <c r="D191" t="str">
        <f>IF(B191="","",IFERROR(VLOOKUP(B191,Productos!$A$2:$E$101,3,FALSE),""))</f>
        <v/>
      </c>
      <c r="G191" t="str">
        <f>IF(B191="","",IFERROR(VLOOKUP(B191,Productos!$A$2:$E$101,4,FALSE),""))</f>
        <v/>
      </c>
      <c r="H191" s="2" t="str">
        <f>IF(B191="","",IFERROR(VLOOKUP(B191,Productos!$A$2:$E$101,5,FALSE),0))</f>
        <v/>
      </c>
      <c r="I191" s="2" t="str">
        <f t="shared" si="2"/>
        <v/>
      </c>
    </row>
    <row r="192" spans="1:9">
      <c r="A192" s="1"/>
      <c r="C192" t="str">
        <f>IF(B192="","",IFERROR(VLOOKUP(B192,Productos!$A$2:$E$101,2,FALSE),"Código inválido"))</f>
        <v/>
      </c>
      <c r="D192" t="str">
        <f>IF(B192="","",IFERROR(VLOOKUP(B192,Productos!$A$2:$E$101,3,FALSE),""))</f>
        <v/>
      </c>
      <c r="G192" t="str">
        <f>IF(B192="","",IFERROR(VLOOKUP(B192,Productos!$A$2:$E$101,4,FALSE),""))</f>
        <v/>
      </c>
      <c r="H192" s="2" t="str">
        <f>IF(B192="","",IFERROR(VLOOKUP(B192,Productos!$A$2:$E$101,5,FALSE),0))</f>
        <v/>
      </c>
      <c r="I192" s="2" t="str">
        <f t="shared" si="2"/>
        <v/>
      </c>
    </row>
    <row r="193" spans="1:9">
      <c r="A193" s="1"/>
      <c r="C193" t="str">
        <f>IF(B193="","",IFERROR(VLOOKUP(B193,Productos!$A$2:$E$101,2,FALSE),"Código inválido"))</f>
        <v/>
      </c>
      <c r="D193" t="str">
        <f>IF(B193="","",IFERROR(VLOOKUP(B193,Productos!$A$2:$E$101,3,FALSE),""))</f>
        <v/>
      </c>
      <c r="G193" t="str">
        <f>IF(B193="","",IFERROR(VLOOKUP(B193,Productos!$A$2:$E$101,4,FALSE),""))</f>
        <v/>
      </c>
      <c r="H193" s="2" t="str">
        <f>IF(B193="","",IFERROR(VLOOKUP(B193,Productos!$A$2:$E$101,5,FALSE),0))</f>
        <v/>
      </c>
      <c r="I193" s="2" t="str">
        <f t="shared" si="2"/>
        <v/>
      </c>
    </row>
    <row r="194" spans="1:9">
      <c r="A194" s="1"/>
      <c r="C194" t="str">
        <f>IF(B194="","",IFERROR(VLOOKUP(B194,Productos!$A$2:$E$101,2,FALSE),"Código inválido"))</f>
        <v/>
      </c>
      <c r="D194" t="str">
        <f>IF(B194="","",IFERROR(VLOOKUP(B194,Productos!$A$2:$E$101,3,FALSE),""))</f>
        <v/>
      </c>
      <c r="G194" t="str">
        <f>IF(B194="","",IFERROR(VLOOKUP(B194,Productos!$A$2:$E$101,4,FALSE),""))</f>
        <v/>
      </c>
      <c r="H194" s="2" t="str">
        <f>IF(B194="","",IFERROR(VLOOKUP(B194,Productos!$A$2:$E$101,5,FALSE),0))</f>
        <v/>
      </c>
      <c r="I194" s="2" t="str">
        <f t="shared" ref="I194:I257" si="3">IF(OR(B194="",F194=""),"",F194*H194)</f>
        <v/>
      </c>
    </row>
    <row r="195" spans="1:9">
      <c r="A195" s="1"/>
      <c r="C195" t="str">
        <f>IF(B195="","",IFERROR(VLOOKUP(B195,Productos!$A$2:$E$101,2,FALSE),"Código inválido"))</f>
        <v/>
      </c>
      <c r="D195" t="str">
        <f>IF(B195="","",IFERROR(VLOOKUP(B195,Productos!$A$2:$E$101,3,FALSE),""))</f>
        <v/>
      </c>
      <c r="G195" t="str">
        <f>IF(B195="","",IFERROR(VLOOKUP(B195,Productos!$A$2:$E$101,4,FALSE),""))</f>
        <v/>
      </c>
      <c r="H195" s="2" t="str">
        <f>IF(B195="","",IFERROR(VLOOKUP(B195,Productos!$A$2:$E$101,5,FALSE),0))</f>
        <v/>
      </c>
      <c r="I195" s="2" t="str">
        <f t="shared" si="3"/>
        <v/>
      </c>
    </row>
    <row r="196" spans="1:9">
      <c r="A196" s="1"/>
      <c r="C196" t="str">
        <f>IF(B196="","",IFERROR(VLOOKUP(B196,Productos!$A$2:$E$101,2,FALSE),"Código inválido"))</f>
        <v/>
      </c>
      <c r="D196" t="str">
        <f>IF(B196="","",IFERROR(VLOOKUP(B196,Productos!$A$2:$E$101,3,FALSE),""))</f>
        <v/>
      </c>
      <c r="G196" t="str">
        <f>IF(B196="","",IFERROR(VLOOKUP(B196,Productos!$A$2:$E$101,4,FALSE),""))</f>
        <v/>
      </c>
      <c r="H196" s="2" t="str">
        <f>IF(B196="","",IFERROR(VLOOKUP(B196,Productos!$A$2:$E$101,5,FALSE),0))</f>
        <v/>
      </c>
      <c r="I196" s="2" t="str">
        <f t="shared" si="3"/>
        <v/>
      </c>
    </row>
    <row r="197" spans="1:9">
      <c r="A197" s="1"/>
      <c r="C197" t="str">
        <f>IF(B197="","",IFERROR(VLOOKUP(B197,Productos!$A$2:$E$101,2,FALSE),"Código inválido"))</f>
        <v/>
      </c>
      <c r="D197" t="str">
        <f>IF(B197="","",IFERROR(VLOOKUP(B197,Productos!$A$2:$E$101,3,FALSE),""))</f>
        <v/>
      </c>
      <c r="G197" t="str">
        <f>IF(B197="","",IFERROR(VLOOKUP(B197,Productos!$A$2:$E$101,4,FALSE),""))</f>
        <v/>
      </c>
      <c r="H197" s="2" t="str">
        <f>IF(B197="","",IFERROR(VLOOKUP(B197,Productos!$A$2:$E$101,5,FALSE),0))</f>
        <v/>
      </c>
      <c r="I197" s="2" t="str">
        <f t="shared" si="3"/>
        <v/>
      </c>
    </row>
    <row r="198" spans="1:9">
      <c r="A198" s="1"/>
      <c r="C198" t="str">
        <f>IF(B198="","",IFERROR(VLOOKUP(B198,Productos!$A$2:$E$101,2,FALSE),"Código inválido"))</f>
        <v/>
      </c>
      <c r="D198" t="str">
        <f>IF(B198="","",IFERROR(VLOOKUP(B198,Productos!$A$2:$E$101,3,FALSE),""))</f>
        <v/>
      </c>
      <c r="G198" t="str">
        <f>IF(B198="","",IFERROR(VLOOKUP(B198,Productos!$A$2:$E$101,4,FALSE),""))</f>
        <v/>
      </c>
      <c r="H198" s="2" t="str">
        <f>IF(B198="","",IFERROR(VLOOKUP(B198,Productos!$A$2:$E$101,5,FALSE),0))</f>
        <v/>
      </c>
      <c r="I198" s="2" t="str">
        <f t="shared" si="3"/>
        <v/>
      </c>
    </row>
    <row r="199" spans="1:9">
      <c r="A199" s="1"/>
      <c r="C199" t="str">
        <f>IF(B199="","",IFERROR(VLOOKUP(B199,Productos!$A$2:$E$101,2,FALSE),"Código inválido"))</f>
        <v/>
      </c>
      <c r="D199" t="str">
        <f>IF(B199="","",IFERROR(VLOOKUP(B199,Productos!$A$2:$E$101,3,FALSE),""))</f>
        <v/>
      </c>
      <c r="G199" t="str">
        <f>IF(B199="","",IFERROR(VLOOKUP(B199,Productos!$A$2:$E$101,4,FALSE),""))</f>
        <v/>
      </c>
      <c r="H199" s="2" t="str">
        <f>IF(B199="","",IFERROR(VLOOKUP(B199,Productos!$A$2:$E$101,5,FALSE),0))</f>
        <v/>
      </c>
      <c r="I199" s="2" t="str">
        <f t="shared" si="3"/>
        <v/>
      </c>
    </row>
    <row r="200" spans="1:9">
      <c r="A200" s="1"/>
      <c r="C200" t="str">
        <f>IF(B200="","",IFERROR(VLOOKUP(B200,Productos!$A$2:$E$101,2,FALSE),"Código inválido"))</f>
        <v/>
      </c>
      <c r="D200" t="str">
        <f>IF(B200="","",IFERROR(VLOOKUP(B200,Productos!$A$2:$E$101,3,FALSE),""))</f>
        <v/>
      </c>
      <c r="G200" t="str">
        <f>IF(B200="","",IFERROR(VLOOKUP(B200,Productos!$A$2:$E$101,4,FALSE),""))</f>
        <v/>
      </c>
      <c r="H200" s="2" t="str">
        <f>IF(B200="","",IFERROR(VLOOKUP(B200,Productos!$A$2:$E$101,5,FALSE),0))</f>
        <v/>
      </c>
      <c r="I200" s="2" t="str">
        <f t="shared" si="3"/>
        <v/>
      </c>
    </row>
    <row r="201" spans="1:9">
      <c r="A201" s="1"/>
      <c r="C201" t="str">
        <f>IF(B201="","",IFERROR(VLOOKUP(B201,Productos!$A$2:$E$101,2,FALSE),"Código inválido"))</f>
        <v/>
      </c>
      <c r="D201" t="str">
        <f>IF(B201="","",IFERROR(VLOOKUP(B201,Productos!$A$2:$E$101,3,FALSE),""))</f>
        <v/>
      </c>
      <c r="G201" t="str">
        <f>IF(B201="","",IFERROR(VLOOKUP(B201,Productos!$A$2:$E$101,4,FALSE),""))</f>
        <v/>
      </c>
      <c r="H201" s="2" t="str">
        <f>IF(B201="","",IFERROR(VLOOKUP(B201,Productos!$A$2:$E$101,5,FALSE),0))</f>
        <v/>
      </c>
      <c r="I201" s="2" t="str">
        <f t="shared" si="3"/>
        <v/>
      </c>
    </row>
    <row r="202" spans="1:9">
      <c r="A202" s="1"/>
      <c r="C202" t="str">
        <f>IF(B202="","",IFERROR(VLOOKUP(B202,Productos!$A$2:$E$101,2,FALSE),"Código inválido"))</f>
        <v/>
      </c>
      <c r="D202" t="str">
        <f>IF(B202="","",IFERROR(VLOOKUP(B202,Productos!$A$2:$E$101,3,FALSE),""))</f>
        <v/>
      </c>
      <c r="G202" t="str">
        <f>IF(B202="","",IFERROR(VLOOKUP(B202,Productos!$A$2:$E$101,4,FALSE),""))</f>
        <v/>
      </c>
      <c r="H202" s="2" t="str">
        <f>IF(B202="","",IFERROR(VLOOKUP(B202,Productos!$A$2:$E$101,5,FALSE),0))</f>
        <v/>
      </c>
      <c r="I202" s="2" t="str">
        <f t="shared" si="3"/>
        <v/>
      </c>
    </row>
    <row r="203" spans="1:9">
      <c r="A203" s="1"/>
      <c r="C203" t="str">
        <f>IF(B203="","",IFERROR(VLOOKUP(B203,Productos!$A$2:$E$101,2,FALSE),"Código inválido"))</f>
        <v/>
      </c>
      <c r="D203" t="str">
        <f>IF(B203="","",IFERROR(VLOOKUP(B203,Productos!$A$2:$E$101,3,FALSE),""))</f>
        <v/>
      </c>
      <c r="G203" t="str">
        <f>IF(B203="","",IFERROR(VLOOKUP(B203,Productos!$A$2:$E$101,4,FALSE),""))</f>
        <v/>
      </c>
      <c r="H203" s="2" t="str">
        <f>IF(B203="","",IFERROR(VLOOKUP(B203,Productos!$A$2:$E$101,5,FALSE),0))</f>
        <v/>
      </c>
      <c r="I203" s="2" t="str">
        <f t="shared" si="3"/>
        <v/>
      </c>
    </row>
    <row r="204" spans="1:9">
      <c r="A204" s="1"/>
      <c r="C204" t="str">
        <f>IF(B204="","",IFERROR(VLOOKUP(B204,Productos!$A$2:$E$101,2,FALSE),"Código inválido"))</f>
        <v/>
      </c>
      <c r="D204" t="str">
        <f>IF(B204="","",IFERROR(VLOOKUP(B204,Productos!$A$2:$E$101,3,FALSE),""))</f>
        <v/>
      </c>
      <c r="G204" t="str">
        <f>IF(B204="","",IFERROR(VLOOKUP(B204,Productos!$A$2:$E$101,4,FALSE),""))</f>
        <v/>
      </c>
      <c r="H204" s="2" t="str">
        <f>IF(B204="","",IFERROR(VLOOKUP(B204,Productos!$A$2:$E$101,5,FALSE),0))</f>
        <v/>
      </c>
      <c r="I204" s="2" t="str">
        <f t="shared" si="3"/>
        <v/>
      </c>
    </row>
    <row r="205" spans="1:9">
      <c r="A205" s="1"/>
      <c r="C205" t="str">
        <f>IF(B205="","",IFERROR(VLOOKUP(B205,Productos!$A$2:$E$101,2,FALSE),"Código inválido"))</f>
        <v/>
      </c>
      <c r="D205" t="str">
        <f>IF(B205="","",IFERROR(VLOOKUP(B205,Productos!$A$2:$E$101,3,FALSE),""))</f>
        <v/>
      </c>
      <c r="G205" t="str">
        <f>IF(B205="","",IFERROR(VLOOKUP(B205,Productos!$A$2:$E$101,4,FALSE),""))</f>
        <v/>
      </c>
      <c r="H205" s="2" t="str">
        <f>IF(B205="","",IFERROR(VLOOKUP(B205,Productos!$A$2:$E$101,5,FALSE),0))</f>
        <v/>
      </c>
      <c r="I205" s="2" t="str">
        <f t="shared" si="3"/>
        <v/>
      </c>
    </row>
    <row r="206" spans="1:9">
      <c r="A206" s="1"/>
      <c r="C206" t="str">
        <f>IF(B206="","",IFERROR(VLOOKUP(B206,Productos!$A$2:$E$101,2,FALSE),"Código inválido"))</f>
        <v/>
      </c>
      <c r="D206" t="str">
        <f>IF(B206="","",IFERROR(VLOOKUP(B206,Productos!$A$2:$E$101,3,FALSE),""))</f>
        <v/>
      </c>
      <c r="G206" t="str">
        <f>IF(B206="","",IFERROR(VLOOKUP(B206,Productos!$A$2:$E$101,4,FALSE),""))</f>
        <v/>
      </c>
      <c r="H206" s="2" t="str">
        <f>IF(B206="","",IFERROR(VLOOKUP(B206,Productos!$A$2:$E$101,5,FALSE),0))</f>
        <v/>
      </c>
      <c r="I206" s="2" t="str">
        <f t="shared" si="3"/>
        <v/>
      </c>
    </row>
    <row r="207" spans="1:9">
      <c r="A207" s="1"/>
      <c r="C207" t="str">
        <f>IF(B207="","",IFERROR(VLOOKUP(B207,Productos!$A$2:$E$101,2,FALSE),"Código inválido"))</f>
        <v/>
      </c>
      <c r="D207" t="str">
        <f>IF(B207="","",IFERROR(VLOOKUP(B207,Productos!$A$2:$E$101,3,FALSE),""))</f>
        <v/>
      </c>
      <c r="G207" t="str">
        <f>IF(B207="","",IFERROR(VLOOKUP(B207,Productos!$A$2:$E$101,4,FALSE),""))</f>
        <v/>
      </c>
      <c r="H207" s="2" t="str">
        <f>IF(B207="","",IFERROR(VLOOKUP(B207,Productos!$A$2:$E$101,5,FALSE),0))</f>
        <v/>
      </c>
      <c r="I207" s="2" t="str">
        <f t="shared" si="3"/>
        <v/>
      </c>
    </row>
    <row r="208" spans="1:9">
      <c r="A208" s="1"/>
      <c r="C208" t="str">
        <f>IF(B208="","",IFERROR(VLOOKUP(B208,Productos!$A$2:$E$101,2,FALSE),"Código inválido"))</f>
        <v/>
      </c>
      <c r="D208" t="str">
        <f>IF(B208="","",IFERROR(VLOOKUP(B208,Productos!$A$2:$E$101,3,FALSE),""))</f>
        <v/>
      </c>
      <c r="G208" t="str">
        <f>IF(B208="","",IFERROR(VLOOKUP(B208,Productos!$A$2:$E$101,4,FALSE),""))</f>
        <v/>
      </c>
      <c r="H208" s="2" t="str">
        <f>IF(B208="","",IFERROR(VLOOKUP(B208,Productos!$A$2:$E$101,5,FALSE),0))</f>
        <v/>
      </c>
      <c r="I208" s="2" t="str">
        <f t="shared" si="3"/>
        <v/>
      </c>
    </row>
    <row r="209" spans="1:9">
      <c r="A209" s="1"/>
      <c r="C209" t="str">
        <f>IF(B209="","",IFERROR(VLOOKUP(B209,Productos!$A$2:$E$101,2,FALSE),"Código inválido"))</f>
        <v/>
      </c>
      <c r="D209" t="str">
        <f>IF(B209="","",IFERROR(VLOOKUP(B209,Productos!$A$2:$E$101,3,FALSE),""))</f>
        <v/>
      </c>
      <c r="G209" t="str">
        <f>IF(B209="","",IFERROR(VLOOKUP(B209,Productos!$A$2:$E$101,4,FALSE),""))</f>
        <v/>
      </c>
      <c r="H209" s="2" t="str">
        <f>IF(B209="","",IFERROR(VLOOKUP(B209,Productos!$A$2:$E$101,5,FALSE),0))</f>
        <v/>
      </c>
      <c r="I209" s="2" t="str">
        <f t="shared" si="3"/>
        <v/>
      </c>
    </row>
    <row r="210" spans="1:9">
      <c r="A210" s="1"/>
      <c r="C210" t="str">
        <f>IF(B210="","",IFERROR(VLOOKUP(B210,Productos!$A$2:$E$101,2,FALSE),"Código inválido"))</f>
        <v/>
      </c>
      <c r="D210" t="str">
        <f>IF(B210="","",IFERROR(VLOOKUP(B210,Productos!$A$2:$E$101,3,FALSE),""))</f>
        <v/>
      </c>
      <c r="G210" t="str">
        <f>IF(B210="","",IFERROR(VLOOKUP(B210,Productos!$A$2:$E$101,4,FALSE),""))</f>
        <v/>
      </c>
      <c r="H210" s="2" t="str">
        <f>IF(B210="","",IFERROR(VLOOKUP(B210,Productos!$A$2:$E$101,5,FALSE),0))</f>
        <v/>
      </c>
      <c r="I210" s="2" t="str">
        <f t="shared" si="3"/>
        <v/>
      </c>
    </row>
    <row r="211" spans="1:9">
      <c r="A211" s="1"/>
      <c r="C211" t="str">
        <f>IF(B211="","",IFERROR(VLOOKUP(B211,Productos!$A$2:$E$101,2,FALSE),"Código inválido"))</f>
        <v/>
      </c>
      <c r="D211" t="str">
        <f>IF(B211="","",IFERROR(VLOOKUP(B211,Productos!$A$2:$E$101,3,FALSE),""))</f>
        <v/>
      </c>
      <c r="G211" t="str">
        <f>IF(B211="","",IFERROR(VLOOKUP(B211,Productos!$A$2:$E$101,4,FALSE),""))</f>
        <v/>
      </c>
      <c r="H211" s="2" t="str">
        <f>IF(B211="","",IFERROR(VLOOKUP(B211,Productos!$A$2:$E$101,5,FALSE),0))</f>
        <v/>
      </c>
      <c r="I211" s="2" t="str">
        <f t="shared" si="3"/>
        <v/>
      </c>
    </row>
    <row r="212" spans="1:9">
      <c r="A212" s="1"/>
      <c r="C212" t="str">
        <f>IF(B212="","",IFERROR(VLOOKUP(B212,Productos!$A$2:$E$101,2,FALSE),"Código inválido"))</f>
        <v/>
      </c>
      <c r="D212" t="str">
        <f>IF(B212="","",IFERROR(VLOOKUP(B212,Productos!$A$2:$E$101,3,FALSE),""))</f>
        <v/>
      </c>
      <c r="G212" t="str">
        <f>IF(B212="","",IFERROR(VLOOKUP(B212,Productos!$A$2:$E$101,4,FALSE),""))</f>
        <v/>
      </c>
      <c r="H212" s="2" t="str">
        <f>IF(B212="","",IFERROR(VLOOKUP(B212,Productos!$A$2:$E$101,5,FALSE),0))</f>
        <v/>
      </c>
      <c r="I212" s="2" t="str">
        <f t="shared" si="3"/>
        <v/>
      </c>
    </row>
    <row r="213" spans="1:9">
      <c r="A213" s="1"/>
      <c r="C213" t="str">
        <f>IF(B213="","",IFERROR(VLOOKUP(B213,Productos!$A$2:$E$101,2,FALSE),"Código inválido"))</f>
        <v/>
      </c>
      <c r="D213" t="str">
        <f>IF(B213="","",IFERROR(VLOOKUP(B213,Productos!$A$2:$E$101,3,FALSE),""))</f>
        <v/>
      </c>
      <c r="G213" t="str">
        <f>IF(B213="","",IFERROR(VLOOKUP(B213,Productos!$A$2:$E$101,4,FALSE),""))</f>
        <v/>
      </c>
      <c r="H213" s="2" t="str">
        <f>IF(B213="","",IFERROR(VLOOKUP(B213,Productos!$A$2:$E$101,5,FALSE),0))</f>
        <v/>
      </c>
      <c r="I213" s="2" t="str">
        <f t="shared" si="3"/>
        <v/>
      </c>
    </row>
    <row r="214" spans="1:9">
      <c r="A214" s="1"/>
      <c r="C214" t="str">
        <f>IF(B214="","",IFERROR(VLOOKUP(B214,Productos!$A$2:$E$101,2,FALSE),"Código inválido"))</f>
        <v/>
      </c>
      <c r="D214" t="str">
        <f>IF(B214="","",IFERROR(VLOOKUP(B214,Productos!$A$2:$E$101,3,FALSE),""))</f>
        <v/>
      </c>
      <c r="G214" t="str">
        <f>IF(B214="","",IFERROR(VLOOKUP(B214,Productos!$A$2:$E$101,4,FALSE),""))</f>
        <v/>
      </c>
      <c r="H214" s="2" t="str">
        <f>IF(B214="","",IFERROR(VLOOKUP(B214,Productos!$A$2:$E$101,5,FALSE),0))</f>
        <v/>
      </c>
      <c r="I214" s="2" t="str">
        <f t="shared" si="3"/>
        <v/>
      </c>
    </row>
    <row r="215" spans="1:9">
      <c r="A215" s="1"/>
      <c r="C215" t="str">
        <f>IF(B215="","",IFERROR(VLOOKUP(B215,Productos!$A$2:$E$101,2,FALSE),"Código inválido"))</f>
        <v/>
      </c>
      <c r="D215" t="str">
        <f>IF(B215="","",IFERROR(VLOOKUP(B215,Productos!$A$2:$E$101,3,FALSE),""))</f>
        <v/>
      </c>
      <c r="G215" t="str">
        <f>IF(B215="","",IFERROR(VLOOKUP(B215,Productos!$A$2:$E$101,4,FALSE),""))</f>
        <v/>
      </c>
      <c r="H215" s="2" t="str">
        <f>IF(B215="","",IFERROR(VLOOKUP(B215,Productos!$A$2:$E$101,5,FALSE),0))</f>
        <v/>
      </c>
      <c r="I215" s="2" t="str">
        <f t="shared" si="3"/>
        <v/>
      </c>
    </row>
    <row r="216" spans="1:9">
      <c r="A216" s="1"/>
      <c r="C216" t="str">
        <f>IF(B216="","",IFERROR(VLOOKUP(B216,Productos!$A$2:$E$101,2,FALSE),"Código inválido"))</f>
        <v/>
      </c>
      <c r="D216" t="str">
        <f>IF(B216="","",IFERROR(VLOOKUP(B216,Productos!$A$2:$E$101,3,FALSE),""))</f>
        <v/>
      </c>
      <c r="G216" t="str">
        <f>IF(B216="","",IFERROR(VLOOKUP(B216,Productos!$A$2:$E$101,4,FALSE),""))</f>
        <v/>
      </c>
      <c r="H216" s="2" t="str">
        <f>IF(B216="","",IFERROR(VLOOKUP(B216,Productos!$A$2:$E$101,5,FALSE),0))</f>
        <v/>
      </c>
      <c r="I216" s="2" t="str">
        <f t="shared" si="3"/>
        <v/>
      </c>
    </row>
    <row r="217" spans="1:9">
      <c r="A217" s="1"/>
      <c r="C217" t="str">
        <f>IF(B217="","",IFERROR(VLOOKUP(B217,Productos!$A$2:$E$101,2,FALSE),"Código inválido"))</f>
        <v/>
      </c>
      <c r="D217" t="str">
        <f>IF(B217="","",IFERROR(VLOOKUP(B217,Productos!$A$2:$E$101,3,FALSE),""))</f>
        <v/>
      </c>
      <c r="G217" t="str">
        <f>IF(B217="","",IFERROR(VLOOKUP(B217,Productos!$A$2:$E$101,4,FALSE),""))</f>
        <v/>
      </c>
      <c r="H217" s="2" t="str">
        <f>IF(B217="","",IFERROR(VLOOKUP(B217,Productos!$A$2:$E$101,5,FALSE),0))</f>
        <v/>
      </c>
      <c r="I217" s="2" t="str">
        <f t="shared" si="3"/>
        <v/>
      </c>
    </row>
    <row r="218" spans="1:9">
      <c r="A218" s="1"/>
      <c r="C218" t="str">
        <f>IF(B218="","",IFERROR(VLOOKUP(B218,Productos!$A$2:$E$101,2,FALSE),"Código inválido"))</f>
        <v/>
      </c>
      <c r="D218" t="str">
        <f>IF(B218="","",IFERROR(VLOOKUP(B218,Productos!$A$2:$E$101,3,FALSE),""))</f>
        <v/>
      </c>
      <c r="G218" t="str">
        <f>IF(B218="","",IFERROR(VLOOKUP(B218,Productos!$A$2:$E$101,4,FALSE),""))</f>
        <v/>
      </c>
      <c r="H218" s="2" t="str">
        <f>IF(B218="","",IFERROR(VLOOKUP(B218,Productos!$A$2:$E$101,5,FALSE),0))</f>
        <v/>
      </c>
      <c r="I218" s="2" t="str">
        <f t="shared" si="3"/>
        <v/>
      </c>
    </row>
    <row r="219" spans="1:9">
      <c r="A219" s="1"/>
      <c r="C219" t="str">
        <f>IF(B219="","",IFERROR(VLOOKUP(B219,Productos!$A$2:$E$101,2,FALSE),"Código inválido"))</f>
        <v/>
      </c>
      <c r="D219" t="str">
        <f>IF(B219="","",IFERROR(VLOOKUP(B219,Productos!$A$2:$E$101,3,FALSE),""))</f>
        <v/>
      </c>
      <c r="G219" t="str">
        <f>IF(B219="","",IFERROR(VLOOKUP(B219,Productos!$A$2:$E$101,4,FALSE),""))</f>
        <v/>
      </c>
      <c r="H219" s="2" t="str">
        <f>IF(B219="","",IFERROR(VLOOKUP(B219,Productos!$A$2:$E$101,5,FALSE),0))</f>
        <v/>
      </c>
      <c r="I219" s="2" t="str">
        <f t="shared" si="3"/>
        <v/>
      </c>
    </row>
    <row r="220" spans="1:9">
      <c r="A220" s="1"/>
      <c r="C220" t="str">
        <f>IF(B220="","",IFERROR(VLOOKUP(B220,Productos!$A$2:$E$101,2,FALSE),"Código inválido"))</f>
        <v/>
      </c>
      <c r="D220" t="str">
        <f>IF(B220="","",IFERROR(VLOOKUP(B220,Productos!$A$2:$E$101,3,FALSE),""))</f>
        <v/>
      </c>
      <c r="G220" t="str">
        <f>IF(B220="","",IFERROR(VLOOKUP(B220,Productos!$A$2:$E$101,4,FALSE),""))</f>
        <v/>
      </c>
      <c r="H220" s="2" t="str">
        <f>IF(B220="","",IFERROR(VLOOKUP(B220,Productos!$A$2:$E$101,5,FALSE),0))</f>
        <v/>
      </c>
      <c r="I220" s="2" t="str">
        <f t="shared" si="3"/>
        <v/>
      </c>
    </row>
    <row r="221" spans="1:9">
      <c r="A221" s="1"/>
      <c r="C221" t="str">
        <f>IF(B221="","",IFERROR(VLOOKUP(B221,Productos!$A$2:$E$101,2,FALSE),"Código inválido"))</f>
        <v/>
      </c>
      <c r="D221" t="str">
        <f>IF(B221="","",IFERROR(VLOOKUP(B221,Productos!$A$2:$E$101,3,FALSE),""))</f>
        <v/>
      </c>
      <c r="G221" t="str">
        <f>IF(B221="","",IFERROR(VLOOKUP(B221,Productos!$A$2:$E$101,4,FALSE),""))</f>
        <v/>
      </c>
      <c r="H221" s="2" t="str">
        <f>IF(B221="","",IFERROR(VLOOKUP(B221,Productos!$A$2:$E$101,5,FALSE),0))</f>
        <v/>
      </c>
      <c r="I221" s="2" t="str">
        <f t="shared" si="3"/>
        <v/>
      </c>
    </row>
    <row r="222" spans="1:9">
      <c r="A222" s="1"/>
      <c r="C222" t="str">
        <f>IF(B222="","",IFERROR(VLOOKUP(B222,Productos!$A$2:$E$101,2,FALSE),"Código inválido"))</f>
        <v/>
      </c>
      <c r="D222" t="str">
        <f>IF(B222="","",IFERROR(VLOOKUP(B222,Productos!$A$2:$E$101,3,FALSE),""))</f>
        <v/>
      </c>
      <c r="G222" t="str">
        <f>IF(B222="","",IFERROR(VLOOKUP(B222,Productos!$A$2:$E$101,4,FALSE),""))</f>
        <v/>
      </c>
      <c r="H222" s="2" t="str">
        <f>IF(B222="","",IFERROR(VLOOKUP(B222,Productos!$A$2:$E$101,5,FALSE),0))</f>
        <v/>
      </c>
      <c r="I222" s="2" t="str">
        <f t="shared" si="3"/>
        <v/>
      </c>
    </row>
    <row r="223" spans="1:9">
      <c r="A223" s="1"/>
      <c r="C223" t="str">
        <f>IF(B223="","",IFERROR(VLOOKUP(B223,Productos!$A$2:$E$101,2,FALSE),"Código inválido"))</f>
        <v/>
      </c>
      <c r="D223" t="str">
        <f>IF(B223="","",IFERROR(VLOOKUP(B223,Productos!$A$2:$E$101,3,FALSE),""))</f>
        <v/>
      </c>
      <c r="G223" t="str">
        <f>IF(B223="","",IFERROR(VLOOKUP(B223,Productos!$A$2:$E$101,4,FALSE),""))</f>
        <v/>
      </c>
      <c r="H223" s="2" t="str">
        <f>IF(B223="","",IFERROR(VLOOKUP(B223,Productos!$A$2:$E$101,5,FALSE),0))</f>
        <v/>
      </c>
      <c r="I223" s="2" t="str">
        <f t="shared" si="3"/>
        <v/>
      </c>
    </row>
    <row r="224" spans="1:9">
      <c r="A224" s="1"/>
      <c r="C224" t="str">
        <f>IF(B224="","",IFERROR(VLOOKUP(B224,Productos!$A$2:$E$101,2,FALSE),"Código inválido"))</f>
        <v/>
      </c>
      <c r="D224" t="str">
        <f>IF(B224="","",IFERROR(VLOOKUP(B224,Productos!$A$2:$E$101,3,FALSE),""))</f>
        <v/>
      </c>
      <c r="G224" t="str">
        <f>IF(B224="","",IFERROR(VLOOKUP(B224,Productos!$A$2:$E$101,4,FALSE),""))</f>
        <v/>
      </c>
      <c r="H224" s="2" t="str">
        <f>IF(B224="","",IFERROR(VLOOKUP(B224,Productos!$A$2:$E$101,5,FALSE),0))</f>
        <v/>
      </c>
      <c r="I224" s="2" t="str">
        <f t="shared" si="3"/>
        <v/>
      </c>
    </row>
    <row r="225" spans="1:9">
      <c r="A225" s="1"/>
      <c r="C225" t="str">
        <f>IF(B225="","",IFERROR(VLOOKUP(B225,Productos!$A$2:$E$101,2,FALSE),"Código inválido"))</f>
        <v/>
      </c>
      <c r="D225" t="str">
        <f>IF(B225="","",IFERROR(VLOOKUP(B225,Productos!$A$2:$E$101,3,FALSE),""))</f>
        <v/>
      </c>
      <c r="G225" t="str">
        <f>IF(B225="","",IFERROR(VLOOKUP(B225,Productos!$A$2:$E$101,4,FALSE),""))</f>
        <v/>
      </c>
      <c r="H225" s="2" t="str">
        <f>IF(B225="","",IFERROR(VLOOKUP(B225,Productos!$A$2:$E$101,5,FALSE),0))</f>
        <v/>
      </c>
      <c r="I225" s="2" t="str">
        <f t="shared" si="3"/>
        <v/>
      </c>
    </row>
    <row r="226" spans="1:9">
      <c r="A226" s="1"/>
      <c r="C226" t="str">
        <f>IF(B226="","",IFERROR(VLOOKUP(B226,Productos!$A$2:$E$101,2,FALSE),"Código inválido"))</f>
        <v/>
      </c>
      <c r="D226" t="str">
        <f>IF(B226="","",IFERROR(VLOOKUP(B226,Productos!$A$2:$E$101,3,FALSE),""))</f>
        <v/>
      </c>
      <c r="G226" t="str">
        <f>IF(B226="","",IFERROR(VLOOKUP(B226,Productos!$A$2:$E$101,4,FALSE),""))</f>
        <v/>
      </c>
      <c r="H226" s="2" t="str">
        <f>IF(B226="","",IFERROR(VLOOKUP(B226,Productos!$A$2:$E$101,5,FALSE),0))</f>
        <v/>
      </c>
      <c r="I226" s="2" t="str">
        <f t="shared" si="3"/>
        <v/>
      </c>
    </row>
    <row r="227" spans="1:9">
      <c r="A227" s="1"/>
      <c r="C227" t="str">
        <f>IF(B227="","",IFERROR(VLOOKUP(B227,Productos!$A$2:$E$101,2,FALSE),"Código inválido"))</f>
        <v/>
      </c>
      <c r="D227" t="str">
        <f>IF(B227="","",IFERROR(VLOOKUP(B227,Productos!$A$2:$E$101,3,FALSE),""))</f>
        <v/>
      </c>
      <c r="G227" t="str">
        <f>IF(B227="","",IFERROR(VLOOKUP(B227,Productos!$A$2:$E$101,4,FALSE),""))</f>
        <v/>
      </c>
      <c r="H227" s="2" t="str">
        <f>IF(B227="","",IFERROR(VLOOKUP(B227,Productos!$A$2:$E$101,5,FALSE),0))</f>
        <v/>
      </c>
      <c r="I227" s="2" t="str">
        <f t="shared" si="3"/>
        <v/>
      </c>
    </row>
    <row r="228" spans="1:9">
      <c r="A228" s="1"/>
      <c r="C228" t="str">
        <f>IF(B228="","",IFERROR(VLOOKUP(B228,Productos!$A$2:$E$101,2,FALSE),"Código inválido"))</f>
        <v/>
      </c>
      <c r="D228" t="str">
        <f>IF(B228="","",IFERROR(VLOOKUP(B228,Productos!$A$2:$E$101,3,FALSE),""))</f>
        <v/>
      </c>
      <c r="G228" t="str">
        <f>IF(B228="","",IFERROR(VLOOKUP(B228,Productos!$A$2:$E$101,4,FALSE),""))</f>
        <v/>
      </c>
      <c r="H228" s="2" t="str">
        <f>IF(B228="","",IFERROR(VLOOKUP(B228,Productos!$A$2:$E$101,5,FALSE),0))</f>
        <v/>
      </c>
      <c r="I228" s="2" t="str">
        <f t="shared" si="3"/>
        <v/>
      </c>
    </row>
    <row r="229" spans="1:9">
      <c r="A229" s="1"/>
      <c r="C229" t="str">
        <f>IF(B229="","",IFERROR(VLOOKUP(B229,Productos!$A$2:$E$101,2,FALSE),"Código inválido"))</f>
        <v/>
      </c>
      <c r="D229" t="str">
        <f>IF(B229="","",IFERROR(VLOOKUP(B229,Productos!$A$2:$E$101,3,FALSE),""))</f>
        <v/>
      </c>
      <c r="G229" t="str">
        <f>IF(B229="","",IFERROR(VLOOKUP(B229,Productos!$A$2:$E$101,4,FALSE),""))</f>
        <v/>
      </c>
      <c r="H229" s="2" t="str">
        <f>IF(B229="","",IFERROR(VLOOKUP(B229,Productos!$A$2:$E$101,5,FALSE),0))</f>
        <v/>
      </c>
      <c r="I229" s="2" t="str">
        <f t="shared" si="3"/>
        <v/>
      </c>
    </row>
    <row r="230" spans="1:9">
      <c r="A230" s="1"/>
      <c r="C230" t="str">
        <f>IF(B230="","",IFERROR(VLOOKUP(B230,Productos!$A$2:$E$101,2,FALSE),"Código inválido"))</f>
        <v/>
      </c>
      <c r="D230" t="str">
        <f>IF(B230="","",IFERROR(VLOOKUP(B230,Productos!$A$2:$E$101,3,FALSE),""))</f>
        <v/>
      </c>
      <c r="G230" t="str">
        <f>IF(B230="","",IFERROR(VLOOKUP(B230,Productos!$A$2:$E$101,4,FALSE),""))</f>
        <v/>
      </c>
      <c r="H230" s="2" t="str">
        <f>IF(B230="","",IFERROR(VLOOKUP(B230,Productos!$A$2:$E$101,5,FALSE),0))</f>
        <v/>
      </c>
      <c r="I230" s="2" t="str">
        <f t="shared" si="3"/>
        <v/>
      </c>
    </row>
    <row r="231" spans="1:9">
      <c r="A231" s="1"/>
      <c r="C231" t="str">
        <f>IF(B231="","",IFERROR(VLOOKUP(B231,Productos!$A$2:$E$101,2,FALSE),"Código inválido"))</f>
        <v/>
      </c>
      <c r="D231" t="str">
        <f>IF(B231="","",IFERROR(VLOOKUP(B231,Productos!$A$2:$E$101,3,FALSE),""))</f>
        <v/>
      </c>
      <c r="G231" t="str">
        <f>IF(B231="","",IFERROR(VLOOKUP(B231,Productos!$A$2:$E$101,4,FALSE),""))</f>
        <v/>
      </c>
      <c r="H231" s="2" t="str">
        <f>IF(B231="","",IFERROR(VLOOKUP(B231,Productos!$A$2:$E$101,5,FALSE),0))</f>
        <v/>
      </c>
      <c r="I231" s="2" t="str">
        <f t="shared" si="3"/>
        <v/>
      </c>
    </row>
    <row r="232" spans="1:9">
      <c r="A232" s="1"/>
      <c r="C232" t="str">
        <f>IF(B232="","",IFERROR(VLOOKUP(B232,Productos!$A$2:$E$101,2,FALSE),"Código inválido"))</f>
        <v/>
      </c>
      <c r="D232" t="str">
        <f>IF(B232="","",IFERROR(VLOOKUP(B232,Productos!$A$2:$E$101,3,FALSE),""))</f>
        <v/>
      </c>
      <c r="G232" t="str">
        <f>IF(B232="","",IFERROR(VLOOKUP(B232,Productos!$A$2:$E$101,4,FALSE),""))</f>
        <v/>
      </c>
      <c r="H232" s="2" t="str">
        <f>IF(B232="","",IFERROR(VLOOKUP(B232,Productos!$A$2:$E$101,5,FALSE),0))</f>
        <v/>
      </c>
      <c r="I232" s="2" t="str">
        <f t="shared" si="3"/>
        <v/>
      </c>
    </row>
    <row r="233" spans="1:9">
      <c r="A233" s="1"/>
      <c r="C233" t="str">
        <f>IF(B233="","",IFERROR(VLOOKUP(B233,Productos!$A$2:$E$101,2,FALSE),"Código inválido"))</f>
        <v/>
      </c>
      <c r="D233" t="str">
        <f>IF(B233="","",IFERROR(VLOOKUP(B233,Productos!$A$2:$E$101,3,FALSE),""))</f>
        <v/>
      </c>
      <c r="G233" t="str">
        <f>IF(B233="","",IFERROR(VLOOKUP(B233,Productos!$A$2:$E$101,4,FALSE),""))</f>
        <v/>
      </c>
      <c r="H233" s="2" t="str">
        <f>IF(B233="","",IFERROR(VLOOKUP(B233,Productos!$A$2:$E$101,5,FALSE),0))</f>
        <v/>
      </c>
      <c r="I233" s="2" t="str">
        <f t="shared" si="3"/>
        <v/>
      </c>
    </row>
    <row r="234" spans="1:9">
      <c r="A234" s="1"/>
      <c r="C234" t="str">
        <f>IF(B234="","",IFERROR(VLOOKUP(B234,Productos!$A$2:$E$101,2,FALSE),"Código inválido"))</f>
        <v/>
      </c>
      <c r="D234" t="str">
        <f>IF(B234="","",IFERROR(VLOOKUP(B234,Productos!$A$2:$E$101,3,FALSE),""))</f>
        <v/>
      </c>
      <c r="G234" t="str">
        <f>IF(B234="","",IFERROR(VLOOKUP(B234,Productos!$A$2:$E$101,4,FALSE),""))</f>
        <v/>
      </c>
      <c r="H234" s="2" t="str">
        <f>IF(B234="","",IFERROR(VLOOKUP(B234,Productos!$A$2:$E$101,5,FALSE),0))</f>
        <v/>
      </c>
      <c r="I234" s="2" t="str">
        <f t="shared" si="3"/>
        <v/>
      </c>
    </row>
    <row r="235" spans="1:9">
      <c r="A235" s="1"/>
      <c r="C235" t="str">
        <f>IF(B235="","",IFERROR(VLOOKUP(B235,Productos!$A$2:$E$101,2,FALSE),"Código inválido"))</f>
        <v/>
      </c>
      <c r="D235" t="str">
        <f>IF(B235="","",IFERROR(VLOOKUP(B235,Productos!$A$2:$E$101,3,FALSE),""))</f>
        <v/>
      </c>
      <c r="G235" t="str">
        <f>IF(B235="","",IFERROR(VLOOKUP(B235,Productos!$A$2:$E$101,4,FALSE),""))</f>
        <v/>
      </c>
      <c r="H235" s="2" t="str">
        <f>IF(B235="","",IFERROR(VLOOKUP(B235,Productos!$A$2:$E$101,5,FALSE),0))</f>
        <v/>
      </c>
      <c r="I235" s="2" t="str">
        <f t="shared" si="3"/>
        <v/>
      </c>
    </row>
    <row r="236" spans="1:9">
      <c r="A236" s="1"/>
      <c r="C236" t="str">
        <f>IF(B236="","",IFERROR(VLOOKUP(B236,Productos!$A$2:$E$101,2,FALSE),"Código inválido"))</f>
        <v/>
      </c>
      <c r="D236" t="str">
        <f>IF(B236="","",IFERROR(VLOOKUP(B236,Productos!$A$2:$E$101,3,FALSE),""))</f>
        <v/>
      </c>
      <c r="G236" t="str">
        <f>IF(B236="","",IFERROR(VLOOKUP(B236,Productos!$A$2:$E$101,4,FALSE),""))</f>
        <v/>
      </c>
      <c r="H236" s="2" t="str">
        <f>IF(B236="","",IFERROR(VLOOKUP(B236,Productos!$A$2:$E$101,5,FALSE),0))</f>
        <v/>
      </c>
      <c r="I236" s="2" t="str">
        <f t="shared" si="3"/>
        <v/>
      </c>
    </row>
    <row r="237" spans="1:9">
      <c r="A237" s="1"/>
      <c r="C237" t="str">
        <f>IF(B237="","",IFERROR(VLOOKUP(B237,Productos!$A$2:$E$101,2,FALSE),"Código inválido"))</f>
        <v/>
      </c>
      <c r="D237" t="str">
        <f>IF(B237="","",IFERROR(VLOOKUP(B237,Productos!$A$2:$E$101,3,FALSE),""))</f>
        <v/>
      </c>
      <c r="G237" t="str">
        <f>IF(B237="","",IFERROR(VLOOKUP(B237,Productos!$A$2:$E$101,4,FALSE),""))</f>
        <v/>
      </c>
      <c r="H237" s="2" t="str">
        <f>IF(B237="","",IFERROR(VLOOKUP(B237,Productos!$A$2:$E$101,5,FALSE),0))</f>
        <v/>
      </c>
      <c r="I237" s="2" t="str">
        <f t="shared" si="3"/>
        <v/>
      </c>
    </row>
    <row r="238" spans="1:9">
      <c r="A238" s="1"/>
      <c r="C238" t="str">
        <f>IF(B238="","",IFERROR(VLOOKUP(B238,Productos!$A$2:$E$101,2,FALSE),"Código inválido"))</f>
        <v/>
      </c>
      <c r="D238" t="str">
        <f>IF(B238="","",IFERROR(VLOOKUP(B238,Productos!$A$2:$E$101,3,FALSE),""))</f>
        <v/>
      </c>
      <c r="G238" t="str">
        <f>IF(B238="","",IFERROR(VLOOKUP(B238,Productos!$A$2:$E$101,4,FALSE),""))</f>
        <v/>
      </c>
      <c r="H238" s="2" t="str">
        <f>IF(B238="","",IFERROR(VLOOKUP(B238,Productos!$A$2:$E$101,5,FALSE),0))</f>
        <v/>
      </c>
      <c r="I238" s="2" t="str">
        <f t="shared" si="3"/>
        <v/>
      </c>
    </row>
    <row r="239" spans="1:9">
      <c r="A239" s="1"/>
      <c r="C239" t="str">
        <f>IF(B239="","",IFERROR(VLOOKUP(B239,Productos!$A$2:$E$101,2,FALSE),"Código inválido"))</f>
        <v/>
      </c>
      <c r="D239" t="str">
        <f>IF(B239="","",IFERROR(VLOOKUP(B239,Productos!$A$2:$E$101,3,FALSE),""))</f>
        <v/>
      </c>
      <c r="G239" t="str">
        <f>IF(B239="","",IFERROR(VLOOKUP(B239,Productos!$A$2:$E$101,4,FALSE),""))</f>
        <v/>
      </c>
      <c r="H239" s="2" t="str">
        <f>IF(B239="","",IFERROR(VLOOKUP(B239,Productos!$A$2:$E$101,5,FALSE),0))</f>
        <v/>
      </c>
      <c r="I239" s="2" t="str">
        <f t="shared" si="3"/>
        <v/>
      </c>
    </row>
    <row r="240" spans="1:9">
      <c r="A240" s="1"/>
      <c r="C240" t="str">
        <f>IF(B240="","",IFERROR(VLOOKUP(B240,Productos!$A$2:$E$101,2,FALSE),"Código inválido"))</f>
        <v/>
      </c>
      <c r="D240" t="str">
        <f>IF(B240="","",IFERROR(VLOOKUP(B240,Productos!$A$2:$E$101,3,FALSE),""))</f>
        <v/>
      </c>
      <c r="G240" t="str">
        <f>IF(B240="","",IFERROR(VLOOKUP(B240,Productos!$A$2:$E$101,4,FALSE),""))</f>
        <v/>
      </c>
      <c r="H240" s="2" t="str">
        <f>IF(B240="","",IFERROR(VLOOKUP(B240,Productos!$A$2:$E$101,5,FALSE),0))</f>
        <v/>
      </c>
      <c r="I240" s="2" t="str">
        <f t="shared" si="3"/>
        <v/>
      </c>
    </row>
    <row r="241" spans="1:9">
      <c r="A241" s="1"/>
      <c r="C241" t="str">
        <f>IF(B241="","",IFERROR(VLOOKUP(B241,Productos!$A$2:$E$101,2,FALSE),"Código inválido"))</f>
        <v/>
      </c>
      <c r="D241" t="str">
        <f>IF(B241="","",IFERROR(VLOOKUP(B241,Productos!$A$2:$E$101,3,FALSE),""))</f>
        <v/>
      </c>
      <c r="G241" t="str">
        <f>IF(B241="","",IFERROR(VLOOKUP(B241,Productos!$A$2:$E$101,4,FALSE),""))</f>
        <v/>
      </c>
      <c r="H241" s="2" t="str">
        <f>IF(B241="","",IFERROR(VLOOKUP(B241,Productos!$A$2:$E$101,5,FALSE),0))</f>
        <v/>
      </c>
      <c r="I241" s="2" t="str">
        <f t="shared" si="3"/>
        <v/>
      </c>
    </row>
    <row r="242" spans="1:9">
      <c r="A242" s="1"/>
      <c r="C242" t="str">
        <f>IF(B242="","",IFERROR(VLOOKUP(B242,Productos!$A$2:$E$101,2,FALSE),"Código inválido"))</f>
        <v/>
      </c>
      <c r="D242" t="str">
        <f>IF(B242="","",IFERROR(VLOOKUP(B242,Productos!$A$2:$E$101,3,FALSE),""))</f>
        <v/>
      </c>
      <c r="G242" t="str">
        <f>IF(B242="","",IFERROR(VLOOKUP(B242,Productos!$A$2:$E$101,4,FALSE),""))</f>
        <v/>
      </c>
      <c r="H242" s="2" t="str">
        <f>IF(B242="","",IFERROR(VLOOKUP(B242,Productos!$A$2:$E$101,5,FALSE),0))</f>
        <v/>
      </c>
      <c r="I242" s="2" t="str">
        <f t="shared" si="3"/>
        <v/>
      </c>
    </row>
    <row r="243" spans="1:9">
      <c r="A243" s="1"/>
      <c r="C243" t="str">
        <f>IF(B243="","",IFERROR(VLOOKUP(B243,Productos!$A$2:$E$101,2,FALSE),"Código inválido"))</f>
        <v/>
      </c>
      <c r="D243" t="str">
        <f>IF(B243="","",IFERROR(VLOOKUP(B243,Productos!$A$2:$E$101,3,FALSE),""))</f>
        <v/>
      </c>
      <c r="G243" t="str">
        <f>IF(B243="","",IFERROR(VLOOKUP(B243,Productos!$A$2:$E$101,4,FALSE),""))</f>
        <v/>
      </c>
      <c r="H243" s="2" t="str">
        <f>IF(B243="","",IFERROR(VLOOKUP(B243,Productos!$A$2:$E$101,5,FALSE),0))</f>
        <v/>
      </c>
      <c r="I243" s="2" t="str">
        <f t="shared" si="3"/>
        <v/>
      </c>
    </row>
    <row r="244" spans="1:9">
      <c r="A244" s="1"/>
      <c r="C244" t="str">
        <f>IF(B244="","",IFERROR(VLOOKUP(B244,Productos!$A$2:$E$101,2,FALSE),"Código inválido"))</f>
        <v/>
      </c>
      <c r="D244" t="str">
        <f>IF(B244="","",IFERROR(VLOOKUP(B244,Productos!$A$2:$E$101,3,FALSE),""))</f>
        <v/>
      </c>
      <c r="G244" t="str">
        <f>IF(B244="","",IFERROR(VLOOKUP(B244,Productos!$A$2:$E$101,4,FALSE),""))</f>
        <v/>
      </c>
      <c r="H244" s="2" t="str">
        <f>IF(B244="","",IFERROR(VLOOKUP(B244,Productos!$A$2:$E$101,5,FALSE),0))</f>
        <v/>
      </c>
      <c r="I244" s="2" t="str">
        <f t="shared" si="3"/>
        <v/>
      </c>
    </row>
    <row r="245" spans="1:9">
      <c r="A245" s="1"/>
      <c r="C245" t="str">
        <f>IF(B245="","",IFERROR(VLOOKUP(B245,Productos!$A$2:$E$101,2,FALSE),"Código inválido"))</f>
        <v/>
      </c>
      <c r="D245" t="str">
        <f>IF(B245="","",IFERROR(VLOOKUP(B245,Productos!$A$2:$E$101,3,FALSE),""))</f>
        <v/>
      </c>
      <c r="G245" t="str">
        <f>IF(B245="","",IFERROR(VLOOKUP(B245,Productos!$A$2:$E$101,4,FALSE),""))</f>
        <v/>
      </c>
      <c r="H245" s="2" t="str">
        <f>IF(B245="","",IFERROR(VLOOKUP(B245,Productos!$A$2:$E$101,5,FALSE),0))</f>
        <v/>
      </c>
      <c r="I245" s="2" t="str">
        <f t="shared" si="3"/>
        <v/>
      </c>
    </row>
    <row r="246" spans="1:9">
      <c r="A246" s="1"/>
      <c r="C246" t="str">
        <f>IF(B246="","",IFERROR(VLOOKUP(B246,Productos!$A$2:$E$101,2,FALSE),"Código inválido"))</f>
        <v/>
      </c>
      <c r="D246" t="str">
        <f>IF(B246="","",IFERROR(VLOOKUP(B246,Productos!$A$2:$E$101,3,FALSE),""))</f>
        <v/>
      </c>
      <c r="G246" t="str">
        <f>IF(B246="","",IFERROR(VLOOKUP(B246,Productos!$A$2:$E$101,4,FALSE),""))</f>
        <v/>
      </c>
      <c r="H246" s="2" t="str">
        <f>IF(B246="","",IFERROR(VLOOKUP(B246,Productos!$A$2:$E$101,5,FALSE),0))</f>
        <v/>
      </c>
      <c r="I246" s="2" t="str">
        <f t="shared" si="3"/>
        <v/>
      </c>
    </row>
    <row r="247" spans="1:9">
      <c r="A247" s="1"/>
      <c r="C247" t="str">
        <f>IF(B247="","",IFERROR(VLOOKUP(B247,Productos!$A$2:$E$101,2,FALSE),"Código inválido"))</f>
        <v/>
      </c>
      <c r="D247" t="str">
        <f>IF(B247="","",IFERROR(VLOOKUP(B247,Productos!$A$2:$E$101,3,FALSE),""))</f>
        <v/>
      </c>
      <c r="G247" t="str">
        <f>IF(B247="","",IFERROR(VLOOKUP(B247,Productos!$A$2:$E$101,4,FALSE),""))</f>
        <v/>
      </c>
      <c r="H247" s="2" t="str">
        <f>IF(B247="","",IFERROR(VLOOKUP(B247,Productos!$A$2:$E$101,5,FALSE),0))</f>
        <v/>
      </c>
      <c r="I247" s="2" t="str">
        <f t="shared" si="3"/>
        <v/>
      </c>
    </row>
    <row r="248" spans="1:9">
      <c r="A248" s="1"/>
      <c r="C248" t="str">
        <f>IF(B248="","",IFERROR(VLOOKUP(B248,Productos!$A$2:$E$101,2,FALSE),"Código inválido"))</f>
        <v/>
      </c>
      <c r="D248" t="str">
        <f>IF(B248="","",IFERROR(VLOOKUP(B248,Productos!$A$2:$E$101,3,FALSE),""))</f>
        <v/>
      </c>
      <c r="G248" t="str">
        <f>IF(B248="","",IFERROR(VLOOKUP(B248,Productos!$A$2:$E$101,4,FALSE),""))</f>
        <v/>
      </c>
      <c r="H248" s="2" t="str">
        <f>IF(B248="","",IFERROR(VLOOKUP(B248,Productos!$A$2:$E$101,5,FALSE),0))</f>
        <v/>
      </c>
      <c r="I248" s="2" t="str">
        <f t="shared" si="3"/>
        <v/>
      </c>
    </row>
    <row r="249" spans="1:9">
      <c r="A249" s="1"/>
      <c r="C249" t="str">
        <f>IF(B249="","",IFERROR(VLOOKUP(B249,Productos!$A$2:$E$101,2,FALSE),"Código inválido"))</f>
        <v/>
      </c>
      <c r="D249" t="str">
        <f>IF(B249="","",IFERROR(VLOOKUP(B249,Productos!$A$2:$E$101,3,FALSE),""))</f>
        <v/>
      </c>
      <c r="G249" t="str">
        <f>IF(B249="","",IFERROR(VLOOKUP(B249,Productos!$A$2:$E$101,4,FALSE),""))</f>
        <v/>
      </c>
      <c r="H249" s="2" t="str">
        <f>IF(B249="","",IFERROR(VLOOKUP(B249,Productos!$A$2:$E$101,5,FALSE),0))</f>
        <v/>
      </c>
      <c r="I249" s="2" t="str">
        <f t="shared" si="3"/>
        <v/>
      </c>
    </row>
    <row r="250" spans="1:9">
      <c r="A250" s="1"/>
      <c r="C250" t="str">
        <f>IF(B250="","",IFERROR(VLOOKUP(B250,Productos!$A$2:$E$101,2,FALSE),"Código inválido"))</f>
        <v/>
      </c>
      <c r="D250" t="str">
        <f>IF(B250="","",IFERROR(VLOOKUP(B250,Productos!$A$2:$E$101,3,FALSE),""))</f>
        <v/>
      </c>
      <c r="G250" t="str">
        <f>IF(B250="","",IFERROR(VLOOKUP(B250,Productos!$A$2:$E$101,4,FALSE),""))</f>
        <v/>
      </c>
      <c r="H250" s="2" t="str">
        <f>IF(B250="","",IFERROR(VLOOKUP(B250,Productos!$A$2:$E$101,5,FALSE),0))</f>
        <v/>
      </c>
      <c r="I250" s="2" t="str">
        <f t="shared" si="3"/>
        <v/>
      </c>
    </row>
    <row r="251" spans="1:9">
      <c r="A251" s="1"/>
      <c r="C251" t="str">
        <f>IF(B251="","",IFERROR(VLOOKUP(B251,Productos!$A$2:$E$101,2,FALSE),"Código inválido"))</f>
        <v/>
      </c>
      <c r="D251" t="str">
        <f>IF(B251="","",IFERROR(VLOOKUP(B251,Productos!$A$2:$E$101,3,FALSE),""))</f>
        <v/>
      </c>
      <c r="G251" t="str">
        <f>IF(B251="","",IFERROR(VLOOKUP(B251,Productos!$A$2:$E$101,4,FALSE),""))</f>
        <v/>
      </c>
      <c r="H251" s="2" t="str">
        <f>IF(B251="","",IFERROR(VLOOKUP(B251,Productos!$A$2:$E$101,5,FALSE),0))</f>
        <v/>
      </c>
      <c r="I251" s="2" t="str">
        <f t="shared" si="3"/>
        <v/>
      </c>
    </row>
    <row r="252" spans="1:9">
      <c r="A252" s="1"/>
      <c r="C252" t="str">
        <f>IF(B252="","",IFERROR(VLOOKUP(B252,Productos!$A$2:$E$101,2,FALSE),"Código inválido"))</f>
        <v/>
      </c>
      <c r="D252" t="str">
        <f>IF(B252="","",IFERROR(VLOOKUP(B252,Productos!$A$2:$E$101,3,FALSE),""))</f>
        <v/>
      </c>
      <c r="G252" t="str">
        <f>IF(B252="","",IFERROR(VLOOKUP(B252,Productos!$A$2:$E$101,4,FALSE),""))</f>
        <v/>
      </c>
      <c r="H252" s="2" t="str">
        <f>IF(B252="","",IFERROR(VLOOKUP(B252,Productos!$A$2:$E$101,5,FALSE),0))</f>
        <v/>
      </c>
      <c r="I252" s="2" t="str">
        <f t="shared" si="3"/>
        <v/>
      </c>
    </row>
    <row r="253" spans="1:9">
      <c r="A253" s="1"/>
      <c r="C253" t="str">
        <f>IF(B253="","",IFERROR(VLOOKUP(B253,Productos!$A$2:$E$101,2,FALSE),"Código inválido"))</f>
        <v/>
      </c>
      <c r="D253" t="str">
        <f>IF(B253="","",IFERROR(VLOOKUP(B253,Productos!$A$2:$E$101,3,FALSE),""))</f>
        <v/>
      </c>
      <c r="G253" t="str">
        <f>IF(B253="","",IFERROR(VLOOKUP(B253,Productos!$A$2:$E$101,4,FALSE),""))</f>
        <v/>
      </c>
      <c r="H253" s="2" t="str">
        <f>IF(B253="","",IFERROR(VLOOKUP(B253,Productos!$A$2:$E$101,5,FALSE),0))</f>
        <v/>
      </c>
      <c r="I253" s="2" t="str">
        <f t="shared" si="3"/>
        <v/>
      </c>
    </row>
    <row r="254" spans="1:9">
      <c r="A254" s="1"/>
      <c r="C254" t="str">
        <f>IF(B254="","",IFERROR(VLOOKUP(B254,Productos!$A$2:$E$101,2,FALSE),"Código inválido"))</f>
        <v/>
      </c>
      <c r="D254" t="str">
        <f>IF(B254="","",IFERROR(VLOOKUP(B254,Productos!$A$2:$E$101,3,FALSE),""))</f>
        <v/>
      </c>
      <c r="G254" t="str">
        <f>IF(B254="","",IFERROR(VLOOKUP(B254,Productos!$A$2:$E$101,4,FALSE),""))</f>
        <v/>
      </c>
      <c r="H254" s="2" t="str">
        <f>IF(B254="","",IFERROR(VLOOKUP(B254,Productos!$A$2:$E$101,5,FALSE),0))</f>
        <v/>
      </c>
      <c r="I254" s="2" t="str">
        <f t="shared" si="3"/>
        <v/>
      </c>
    </row>
    <row r="255" spans="1:9">
      <c r="A255" s="1"/>
      <c r="C255" t="str">
        <f>IF(B255="","",IFERROR(VLOOKUP(B255,Productos!$A$2:$E$101,2,FALSE),"Código inválido"))</f>
        <v/>
      </c>
      <c r="D255" t="str">
        <f>IF(B255="","",IFERROR(VLOOKUP(B255,Productos!$A$2:$E$101,3,FALSE),""))</f>
        <v/>
      </c>
      <c r="G255" t="str">
        <f>IF(B255="","",IFERROR(VLOOKUP(B255,Productos!$A$2:$E$101,4,FALSE),""))</f>
        <v/>
      </c>
      <c r="H255" s="2" t="str">
        <f>IF(B255="","",IFERROR(VLOOKUP(B255,Productos!$A$2:$E$101,5,FALSE),0))</f>
        <v/>
      </c>
      <c r="I255" s="2" t="str">
        <f t="shared" si="3"/>
        <v/>
      </c>
    </row>
    <row r="256" spans="1:9">
      <c r="A256" s="1"/>
      <c r="C256" t="str">
        <f>IF(B256="","",IFERROR(VLOOKUP(B256,Productos!$A$2:$E$101,2,FALSE),"Código inválido"))</f>
        <v/>
      </c>
      <c r="D256" t="str">
        <f>IF(B256="","",IFERROR(VLOOKUP(B256,Productos!$A$2:$E$101,3,FALSE),""))</f>
        <v/>
      </c>
      <c r="G256" t="str">
        <f>IF(B256="","",IFERROR(VLOOKUP(B256,Productos!$A$2:$E$101,4,FALSE),""))</f>
        <v/>
      </c>
      <c r="H256" s="2" t="str">
        <f>IF(B256="","",IFERROR(VLOOKUP(B256,Productos!$A$2:$E$101,5,FALSE),0))</f>
        <v/>
      </c>
      <c r="I256" s="2" t="str">
        <f t="shared" si="3"/>
        <v/>
      </c>
    </row>
    <row r="257" spans="1:9">
      <c r="A257" s="1"/>
      <c r="C257" t="str">
        <f>IF(B257="","",IFERROR(VLOOKUP(B257,Productos!$A$2:$E$101,2,FALSE),"Código inválido"))</f>
        <v/>
      </c>
      <c r="D257" t="str">
        <f>IF(B257="","",IFERROR(VLOOKUP(B257,Productos!$A$2:$E$101,3,FALSE),""))</f>
        <v/>
      </c>
      <c r="G257" t="str">
        <f>IF(B257="","",IFERROR(VLOOKUP(B257,Productos!$A$2:$E$101,4,FALSE),""))</f>
        <v/>
      </c>
      <c r="H257" s="2" t="str">
        <f>IF(B257="","",IFERROR(VLOOKUP(B257,Productos!$A$2:$E$101,5,FALSE),0))</f>
        <v/>
      </c>
      <c r="I257" s="2" t="str">
        <f t="shared" si="3"/>
        <v/>
      </c>
    </row>
    <row r="258" spans="1:9">
      <c r="A258" s="1"/>
      <c r="C258" t="str">
        <f>IF(B258="","",IFERROR(VLOOKUP(B258,Productos!$A$2:$E$101,2,FALSE),"Código inválido"))</f>
        <v/>
      </c>
      <c r="D258" t="str">
        <f>IF(B258="","",IFERROR(VLOOKUP(B258,Productos!$A$2:$E$101,3,FALSE),""))</f>
        <v/>
      </c>
      <c r="G258" t="str">
        <f>IF(B258="","",IFERROR(VLOOKUP(B258,Productos!$A$2:$E$101,4,FALSE),""))</f>
        <v/>
      </c>
      <c r="H258" s="2" t="str">
        <f>IF(B258="","",IFERROR(VLOOKUP(B258,Productos!$A$2:$E$101,5,FALSE),0))</f>
        <v/>
      </c>
      <c r="I258" s="2" t="str">
        <f t="shared" ref="I258:I321" si="4">IF(OR(B258="",F258=""),"",F258*H258)</f>
        <v/>
      </c>
    </row>
    <row r="259" spans="1:9">
      <c r="A259" s="1"/>
      <c r="C259" t="str">
        <f>IF(B259="","",IFERROR(VLOOKUP(B259,Productos!$A$2:$E$101,2,FALSE),"Código inválido"))</f>
        <v/>
      </c>
      <c r="D259" t="str">
        <f>IF(B259="","",IFERROR(VLOOKUP(B259,Productos!$A$2:$E$101,3,FALSE),""))</f>
        <v/>
      </c>
      <c r="G259" t="str">
        <f>IF(B259="","",IFERROR(VLOOKUP(B259,Productos!$A$2:$E$101,4,FALSE),""))</f>
        <v/>
      </c>
      <c r="H259" s="2" t="str">
        <f>IF(B259="","",IFERROR(VLOOKUP(B259,Productos!$A$2:$E$101,5,FALSE),0))</f>
        <v/>
      </c>
      <c r="I259" s="2" t="str">
        <f t="shared" si="4"/>
        <v/>
      </c>
    </row>
    <row r="260" spans="1:9">
      <c r="A260" s="1"/>
      <c r="C260" t="str">
        <f>IF(B260="","",IFERROR(VLOOKUP(B260,Productos!$A$2:$E$101,2,FALSE),"Código inválido"))</f>
        <v/>
      </c>
      <c r="D260" t="str">
        <f>IF(B260="","",IFERROR(VLOOKUP(B260,Productos!$A$2:$E$101,3,FALSE),""))</f>
        <v/>
      </c>
      <c r="G260" t="str">
        <f>IF(B260="","",IFERROR(VLOOKUP(B260,Productos!$A$2:$E$101,4,FALSE),""))</f>
        <v/>
      </c>
      <c r="H260" s="2" t="str">
        <f>IF(B260="","",IFERROR(VLOOKUP(B260,Productos!$A$2:$E$101,5,FALSE),0))</f>
        <v/>
      </c>
      <c r="I260" s="2" t="str">
        <f t="shared" si="4"/>
        <v/>
      </c>
    </row>
    <row r="261" spans="1:9">
      <c r="A261" s="1"/>
      <c r="C261" t="str">
        <f>IF(B261="","",IFERROR(VLOOKUP(B261,Productos!$A$2:$E$101,2,FALSE),"Código inválido"))</f>
        <v/>
      </c>
      <c r="D261" t="str">
        <f>IF(B261="","",IFERROR(VLOOKUP(B261,Productos!$A$2:$E$101,3,FALSE),""))</f>
        <v/>
      </c>
      <c r="G261" t="str">
        <f>IF(B261="","",IFERROR(VLOOKUP(B261,Productos!$A$2:$E$101,4,FALSE),""))</f>
        <v/>
      </c>
      <c r="H261" s="2" t="str">
        <f>IF(B261="","",IFERROR(VLOOKUP(B261,Productos!$A$2:$E$101,5,FALSE),0))</f>
        <v/>
      </c>
      <c r="I261" s="2" t="str">
        <f t="shared" si="4"/>
        <v/>
      </c>
    </row>
    <row r="262" spans="1:9">
      <c r="A262" s="1"/>
      <c r="C262" t="str">
        <f>IF(B262="","",IFERROR(VLOOKUP(B262,Productos!$A$2:$E$101,2,FALSE),"Código inválido"))</f>
        <v/>
      </c>
      <c r="D262" t="str">
        <f>IF(B262="","",IFERROR(VLOOKUP(B262,Productos!$A$2:$E$101,3,FALSE),""))</f>
        <v/>
      </c>
      <c r="G262" t="str">
        <f>IF(B262="","",IFERROR(VLOOKUP(B262,Productos!$A$2:$E$101,4,FALSE),""))</f>
        <v/>
      </c>
      <c r="H262" s="2" t="str">
        <f>IF(B262="","",IFERROR(VLOOKUP(B262,Productos!$A$2:$E$101,5,FALSE),0))</f>
        <v/>
      </c>
      <c r="I262" s="2" t="str">
        <f t="shared" si="4"/>
        <v/>
      </c>
    </row>
    <row r="263" spans="1:9">
      <c r="A263" s="1"/>
      <c r="C263" t="str">
        <f>IF(B263="","",IFERROR(VLOOKUP(B263,Productos!$A$2:$E$101,2,FALSE),"Código inválido"))</f>
        <v/>
      </c>
      <c r="D263" t="str">
        <f>IF(B263="","",IFERROR(VLOOKUP(B263,Productos!$A$2:$E$101,3,FALSE),""))</f>
        <v/>
      </c>
      <c r="G263" t="str">
        <f>IF(B263="","",IFERROR(VLOOKUP(B263,Productos!$A$2:$E$101,4,FALSE),""))</f>
        <v/>
      </c>
      <c r="H263" s="2" t="str">
        <f>IF(B263="","",IFERROR(VLOOKUP(B263,Productos!$A$2:$E$101,5,FALSE),0))</f>
        <v/>
      </c>
      <c r="I263" s="2" t="str">
        <f t="shared" si="4"/>
        <v/>
      </c>
    </row>
    <row r="264" spans="1:9">
      <c r="A264" s="1"/>
      <c r="C264" t="str">
        <f>IF(B264="","",IFERROR(VLOOKUP(B264,Productos!$A$2:$E$101,2,FALSE),"Código inválido"))</f>
        <v/>
      </c>
      <c r="D264" t="str">
        <f>IF(B264="","",IFERROR(VLOOKUP(B264,Productos!$A$2:$E$101,3,FALSE),""))</f>
        <v/>
      </c>
      <c r="G264" t="str">
        <f>IF(B264="","",IFERROR(VLOOKUP(B264,Productos!$A$2:$E$101,4,FALSE),""))</f>
        <v/>
      </c>
      <c r="H264" s="2" t="str">
        <f>IF(B264="","",IFERROR(VLOOKUP(B264,Productos!$A$2:$E$101,5,FALSE),0))</f>
        <v/>
      </c>
      <c r="I264" s="2" t="str">
        <f t="shared" si="4"/>
        <v/>
      </c>
    </row>
    <row r="265" spans="1:9">
      <c r="A265" s="1"/>
      <c r="C265" t="str">
        <f>IF(B265="","",IFERROR(VLOOKUP(B265,Productos!$A$2:$E$101,2,FALSE),"Código inválido"))</f>
        <v/>
      </c>
      <c r="D265" t="str">
        <f>IF(B265="","",IFERROR(VLOOKUP(B265,Productos!$A$2:$E$101,3,FALSE),""))</f>
        <v/>
      </c>
      <c r="G265" t="str">
        <f>IF(B265="","",IFERROR(VLOOKUP(B265,Productos!$A$2:$E$101,4,FALSE),""))</f>
        <v/>
      </c>
      <c r="H265" s="2" t="str">
        <f>IF(B265="","",IFERROR(VLOOKUP(B265,Productos!$A$2:$E$101,5,FALSE),0))</f>
        <v/>
      </c>
      <c r="I265" s="2" t="str">
        <f t="shared" si="4"/>
        <v/>
      </c>
    </row>
    <row r="266" spans="1:9">
      <c r="A266" s="1"/>
      <c r="C266" t="str">
        <f>IF(B266="","",IFERROR(VLOOKUP(B266,Productos!$A$2:$E$101,2,FALSE),"Código inválido"))</f>
        <v/>
      </c>
      <c r="D266" t="str">
        <f>IF(B266="","",IFERROR(VLOOKUP(B266,Productos!$A$2:$E$101,3,FALSE),""))</f>
        <v/>
      </c>
      <c r="G266" t="str">
        <f>IF(B266="","",IFERROR(VLOOKUP(B266,Productos!$A$2:$E$101,4,FALSE),""))</f>
        <v/>
      </c>
      <c r="H266" s="2" t="str">
        <f>IF(B266="","",IFERROR(VLOOKUP(B266,Productos!$A$2:$E$101,5,FALSE),0))</f>
        <v/>
      </c>
      <c r="I266" s="2" t="str">
        <f t="shared" si="4"/>
        <v/>
      </c>
    </row>
    <row r="267" spans="1:9">
      <c r="A267" s="1"/>
      <c r="C267" t="str">
        <f>IF(B267="","",IFERROR(VLOOKUP(B267,Productos!$A$2:$E$101,2,FALSE),"Código inválido"))</f>
        <v/>
      </c>
      <c r="D267" t="str">
        <f>IF(B267="","",IFERROR(VLOOKUP(B267,Productos!$A$2:$E$101,3,FALSE),""))</f>
        <v/>
      </c>
      <c r="G267" t="str">
        <f>IF(B267="","",IFERROR(VLOOKUP(B267,Productos!$A$2:$E$101,4,FALSE),""))</f>
        <v/>
      </c>
      <c r="H267" s="2" t="str">
        <f>IF(B267="","",IFERROR(VLOOKUP(B267,Productos!$A$2:$E$101,5,FALSE),0))</f>
        <v/>
      </c>
      <c r="I267" s="2" t="str">
        <f t="shared" si="4"/>
        <v/>
      </c>
    </row>
    <row r="268" spans="1:9">
      <c r="A268" s="1"/>
      <c r="C268" t="str">
        <f>IF(B268="","",IFERROR(VLOOKUP(B268,Productos!$A$2:$E$101,2,FALSE),"Código inválido"))</f>
        <v/>
      </c>
      <c r="D268" t="str">
        <f>IF(B268="","",IFERROR(VLOOKUP(B268,Productos!$A$2:$E$101,3,FALSE),""))</f>
        <v/>
      </c>
      <c r="G268" t="str">
        <f>IF(B268="","",IFERROR(VLOOKUP(B268,Productos!$A$2:$E$101,4,FALSE),""))</f>
        <v/>
      </c>
      <c r="H268" s="2" t="str">
        <f>IF(B268="","",IFERROR(VLOOKUP(B268,Productos!$A$2:$E$101,5,FALSE),0))</f>
        <v/>
      </c>
      <c r="I268" s="2" t="str">
        <f t="shared" si="4"/>
        <v/>
      </c>
    </row>
    <row r="269" spans="1:9">
      <c r="A269" s="1"/>
      <c r="C269" t="str">
        <f>IF(B269="","",IFERROR(VLOOKUP(B269,Productos!$A$2:$E$101,2,FALSE),"Código inválido"))</f>
        <v/>
      </c>
      <c r="D269" t="str">
        <f>IF(B269="","",IFERROR(VLOOKUP(B269,Productos!$A$2:$E$101,3,FALSE),""))</f>
        <v/>
      </c>
      <c r="G269" t="str">
        <f>IF(B269="","",IFERROR(VLOOKUP(B269,Productos!$A$2:$E$101,4,FALSE),""))</f>
        <v/>
      </c>
      <c r="H269" s="2" t="str">
        <f>IF(B269="","",IFERROR(VLOOKUP(B269,Productos!$A$2:$E$101,5,FALSE),0))</f>
        <v/>
      </c>
      <c r="I269" s="2" t="str">
        <f t="shared" si="4"/>
        <v/>
      </c>
    </row>
    <row r="270" spans="1:9">
      <c r="A270" s="1"/>
      <c r="C270" t="str">
        <f>IF(B270="","",IFERROR(VLOOKUP(B270,Productos!$A$2:$E$101,2,FALSE),"Código inválido"))</f>
        <v/>
      </c>
      <c r="D270" t="str">
        <f>IF(B270="","",IFERROR(VLOOKUP(B270,Productos!$A$2:$E$101,3,FALSE),""))</f>
        <v/>
      </c>
      <c r="G270" t="str">
        <f>IF(B270="","",IFERROR(VLOOKUP(B270,Productos!$A$2:$E$101,4,FALSE),""))</f>
        <v/>
      </c>
      <c r="H270" s="2" t="str">
        <f>IF(B270="","",IFERROR(VLOOKUP(B270,Productos!$A$2:$E$101,5,FALSE),0))</f>
        <v/>
      </c>
      <c r="I270" s="2" t="str">
        <f t="shared" si="4"/>
        <v/>
      </c>
    </row>
    <row r="271" spans="1:9">
      <c r="A271" s="1"/>
      <c r="C271" t="str">
        <f>IF(B271="","",IFERROR(VLOOKUP(B271,Productos!$A$2:$E$101,2,FALSE),"Código inválido"))</f>
        <v/>
      </c>
      <c r="D271" t="str">
        <f>IF(B271="","",IFERROR(VLOOKUP(B271,Productos!$A$2:$E$101,3,FALSE),""))</f>
        <v/>
      </c>
      <c r="G271" t="str">
        <f>IF(B271="","",IFERROR(VLOOKUP(B271,Productos!$A$2:$E$101,4,FALSE),""))</f>
        <v/>
      </c>
      <c r="H271" s="2" t="str">
        <f>IF(B271="","",IFERROR(VLOOKUP(B271,Productos!$A$2:$E$101,5,FALSE),0))</f>
        <v/>
      </c>
      <c r="I271" s="2" t="str">
        <f t="shared" si="4"/>
        <v/>
      </c>
    </row>
    <row r="272" spans="1:9">
      <c r="A272" s="1"/>
      <c r="C272" t="str">
        <f>IF(B272="","",IFERROR(VLOOKUP(B272,Productos!$A$2:$E$101,2,FALSE),"Código inválido"))</f>
        <v/>
      </c>
      <c r="D272" t="str">
        <f>IF(B272="","",IFERROR(VLOOKUP(B272,Productos!$A$2:$E$101,3,FALSE),""))</f>
        <v/>
      </c>
      <c r="G272" t="str">
        <f>IF(B272="","",IFERROR(VLOOKUP(B272,Productos!$A$2:$E$101,4,FALSE),""))</f>
        <v/>
      </c>
      <c r="H272" s="2" t="str">
        <f>IF(B272="","",IFERROR(VLOOKUP(B272,Productos!$A$2:$E$101,5,FALSE),0))</f>
        <v/>
      </c>
      <c r="I272" s="2" t="str">
        <f t="shared" si="4"/>
        <v/>
      </c>
    </row>
    <row r="273" spans="1:9">
      <c r="A273" s="1"/>
      <c r="C273" t="str">
        <f>IF(B273="","",IFERROR(VLOOKUP(B273,Productos!$A$2:$E$101,2,FALSE),"Código inválido"))</f>
        <v/>
      </c>
      <c r="D273" t="str">
        <f>IF(B273="","",IFERROR(VLOOKUP(B273,Productos!$A$2:$E$101,3,FALSE),""))</f>
        <v/>
      </c>
      <c r="G273" t="str">
        <f>IF(B273="","",IFERROR(VLOOKUP(B273,Productos!$A$2:$E$101,4,FALSE),""))</f>
        <v/>
      </c>
      <c r="H273" s="2" t="str">
        <f>IF(B273="","",IFERROR(VLOOKUP(B273,Productos!$A$2:$E$101,5,FALSE),0))</f>
        <v/>
      </c>
      <c r="I273" s="2" t="str">
        <f t="shared" si="4"/>
        <v/>
      </c>
    </row>
    <row r="274" spans="1:9">
      <c r="A274" s="1"/>
      <c r="C274" t="str">
        <f>IF(B274="","",IFERROR(VLOOKUP(B274,Productos!$A$2:$E$101,2,FALSE),"Código inválido"))</f>
        <v/>
      </c>
      <c r="D274" t="str">
        <f>IF(B274="","",IFERROR(VLOOKUP(B274,Productos!$A$2:$E$101,3,FALSE),""))</f>
        <v/>
      </c>
      <c r="G274" t="str">
        <f>IF(B274="","",IFERROR(VLOOKUP(B274,Productos!$A$2:$E$101,4,FALSE),""))</f>
        <v/>
      </c>
      <c r="H274" s="2" t="str">
        <f>IF(B274="","",IFERROR(VLOOKUP(B274,Productos!$A$2:$E$101,5,FALSE),0))</f>
        <v/>
      </c>
      <c r="I274" s="2" t="str">
        <f t="shared" si="4"/>
        <v/>
      </c>
    </row>
    <row r="275" spans="1:9">
      <c r="A275" s="1"/>
      <c r="C275" t="str">
        <f>IF(B275="","",IFERROR(VLOOKUP(B275,Productos!$A$2:$E$101,2,FALSE),"Código inválido"))</f>
        <v/>
      </c>
      <c r="D275" t="str">
        <f>IF(B275="","",IFERROR(VLOOKUP(B275,Productos!$A$2:$E$101,3,FALSE),""))</f>
        <v/>
      </c>
      <c r="G275" t="str">
        <f>IF(B275="","",IFERROR(VLOOKUP(B275,Productos!$A$2:$E$101,4,FALSE),""))</f>
        <v/>
      </c>
      <c r="H275" s="2" t="str">
        <f>IF(B275="","",IFERROR(VLOOKUP(B275,Productos!$A$2:$E$101,5,FALSE),0))</f>
        <v/>
      </c>
      <c r="I275" s="2" t="str">
        <f t="shared" si="4"/>
        <v/>
      </c>
    </row>
    <row r="276" spans="1:9">
      <c r="A276" s="1"/>
      <c r="C276" t="str">
        <f>IF(B276="","",IFERROR(VLOOKUP(B276,Productos!$A$2:$E$101,2,FALSE),"Código inválido"))</f>
        <v/>
      </c>
      <c r="D276" t="str">
        <f>IF(B276="","",IFERROR(VLOOKUP(B276,Productos!$A$2:$E$101,3,FALSE),""))</f>
        <v/>
      </c>
      <c r="G276" t="str">
        <f>IF(B276="","",IFERROR(VLOOKUP(B276,Productos!$A$2:$E$101,4,FALSE),""))</f>
        <v/>
      </c>
      <c r="H276" s="2" t="str">
        <f>IF(B276="","",IFERROR(VLOOKUP(B276,Productos!$A$2:$E$101,5,FALSE),0))</f>
        <v/>
      </c>
      <c r="I276" s="2" t="str">
        <f t="shared" si="4"/>
        <v/>
      </c>
    </row>
    <row r="277" spans="1:9">
      <c r="A277" s="1"/>
      <c r="C277" t="str">
        <f>IF(B277="","",IFERROR(VLOOKUP(B277,Productos!$A$2:$E$101,2,FALSE),"Código inválido"))</f>
        <v/>
      </c>
      <c r="D277" t="str">
        <f>IF(B277="","",IFERROR(VLOOKUP(B277,Productos!$A$2:$E$101,3,FALSE),""))</f>
        <v/>
      </c>
      <c r="G277" t="str">
        <f>IF(B277="","",IFERROR(VLOOKUP(B277,Productos!$A$2:$E$101,4,FALSE),""))</f>
        <v/>
      </c>
      <c r="H277" s="2" t="str">
        <f>IF(B277="","",IFERROR(VLOOKUP(B277,Productos!$A$2:$E$101,5,FALSE),0))</f>
        <v/>
      </c>
      <c r="I277" s="2" t="str">
        <f t="shared" si="4"/>
        <v/>
      </c>
    </row>
    <row r="278" spans="1:9">
      <c r="A278" s="1"/>
      <c r="C278" t="str">
        <f>IF(B278="","",IFERROR(VLOOKUP(B278,Productos!$A$2:$E$101,2,FALSE),"Código inválido"))</f>
        <v/>
      </c>
      <c r="D278" t="str">
        <f>IF(B278="","",IFERROR(VLOOKUP(B278,Productos!$A$2:$E$101,3,FALSE),""))</f>
        <v/>
      </c>
      <c r="G278" t="str">
        <f>IF(B278="","",IFERROR(VLOOKUP(B278,Productos!$A$2:$E$101,4,FALSE),""))</f>
        <v/>
      </c>
      <c r="H278" s="2" t="str">
        <f>IF(B278="","",IFERROR(VLOOKUP(B278,Productos!$A$2:$E$101,5,FALSE),0))</f>
        <v/>
      </c>
      <c r="I278" s="2" t="str">
        <f t="shared" si="4"/>
        <v/>
      </c>
    </row>
    <row r="279" spans="1:9">
      <c r="A279" s="1"/>
      <c r="C279" t="str">
        <f>IF(B279="","",IFERROR(VLOOKUP(B279,Productos!$A$2:$E$101,2,FALSE),"Código inválido"))</f>
        <v/>
      </c>
      <c r="D279" t="str">
        <f>IF(B279="","",IFERROR(VLOOKUP(B279,Productos!$A$2:$E$101,3,FALSE),""))</f>
        <v/>
      </c>
      <c r="G279" t="str">
        <f>IF(B279="","",IFERROR(VLOOKUP(B279,Productos!$A$2:$E$101,4,FALSE),""))</f>
        <v/>
      </c>
      <c r="H279" s="2" t="str">
        <f>IF(B279="","",IFERROR(VLOOKUP(B279,Productos!$A$2:$E$101,5,FALSE),0))</f>
        <v/>
      </c>
      <c r="I279" s="2" t="str">
        <f t="shared" si="4"/>
        <v/>
      </c>
    </row>
    <row r="280" spans="1:9">
      <c r="A280" s="1"/>
      <c r="C280" t="str">
        <f>IF(B280="","",IFERROR(VLOOKUP(B280,Productos!$A$2:$E$101,2,FALSE),"Código inválido"))</f>
        <v/>
      </c>
      <c r="D280" t="str">
        <f>IF(B280="","",IFERROR(VLOOKUP(B280,Productos!$A$2:$E$101,3,FALSE),""))</f>
        <v/>
      </c>
      <c r="G280" t="str">
        <f>IF(B280="","",IFERROR(VLOOKUP(B280,Productos!$A$2:$E$101,4,FALSE),""))</f>
        <v/>
      </c>
      <c r="H280" s="2" t="str">
        <f>IF(B280="","",IFERROR(VLOOKUP(B280,Productos!$A$2:$E$101,5,FALSE),0))</f>
        <v/>
      </c>
      <c r="I280" s="2" t="str">
        <f t="shared" si="4"/>
        <v/>
      </c>
    </row>
    <row r="281" spans="1:9">
      <c r="A281" s="1"/>
      <c r="C281" t="str">
        <f>IF(B281="","",IFERROR(VLOOKUP(B281,Productos!$A$2:$E$101,2,FALSE),"Código inválido"))</f>
        <v/>
      </c>
      <c r="D281" t="str">
        <f>IF(B281="","",IFERROR(VLOOKUP(B281,Productos!$A$2:$E$101,3,FALSE),""))</f>
        <v/>
      </c>
      <c r="G281" t="str">
        <f>IF(B281="","",IFERROR(VLOOKUP(B281,Productos!$A$2:$E$101,4,FALSE),""))</f>
        <v/>
      </c>
      <c r="H281" s="2" t="str">
        <f>IF(B281="","",IFERROR(VLOOKUP(B281,Productos!$A$2:$E$101,5,FALSE),0))</f>
        <v/>
      </c>
      <c r="I281" s="2" t="str">
        <f t="shared" si="4"/>
        <v/>
      </c>
    </row>
    <row r="282" spans="1:9">
      <c r="A282" s="1"/>
      <c r="C282" t="str">
        <f>IF(B282="","",IFERROR(VLOOKUP(B282,Productos!$A$2:$E$101,2,FALSE),"Código inválido"))</f>
        <v/>
      </c>
      <c r="D282" t="str">
        <f>IF(B282="","",IFERROR(VLOOKUP(B282,Productos!$A$2:$E$101,3,FALSE),""))</f>
        <v/>
      </c>
      <c r="G282" t="str">
        <f>IF(B282="","",IFERROR(VLOOKUP(B282,Productos!$A$2:$E$101,4,FALSE),""))</f>
        <v/>
      </c>
      <c r="H282" s="2" t="str">
        <f>IF(B282="","",IFERROR(VLOOKUP(B282,Productos!$A$2:$E$101,5,FALSE),0))</f>
        <v/>
      </c>
      <c r="I282" s="2" t="str">
        <f t="shared" si="4"/>
        <v/>
      </c>
    </row>
    <row r="283" spans="1:9">
      <c r="A283" s="1"/>
      <c r="C283" t="str">
        <f>IF(B283="","",IFERROR(VLOOKUP(B283,Productos!$A$2:$E$101,2,FALSE),"Código inválido"))</f>
        <v/>
      </c>
      <c r="D283" t="str">
        <f>IF(B283="","",IFERROR(VLOOKUP(B283,Productos!$A$2:$E$101,3,FALSE),""))</f>
        <v/>
      </c>
      <c r="G283" t="str">
        <f>IF(B283="","",IFERROR(VLOOKUP(B283,Productos!$A$2:$E$101,4,FALSE),""))</f>
        <v/>
      </c>
      <c r="H283" s="2" t="str">
        <f>IF(B283="","",IFERROR(VLOOKUP(B283,Productos!$A$2:$E$101,5,FALSE),0))</f>
        <v/>
      </c>
      <c r="I283" s="2" t="str">
        <f t="shared" si="4"/>
        <v/>
      </c>
    </row>
    <row r="284" spans="1:9">
      <c r="A284" s="1"/>
      <c r="C284" t="str">
        <f>IF(B284="","",IFERROR(VLOOKUP(B284,Productos!$A$2:$E$101,2,FALSE),"Código inválido"))</f>
        <v/>
      </c>
      <c r="D284" t="str">
        <f>IF(B284="","",IFERROR(VLOOKUP(B284,Productos!$A$2:$E$101,3,FALSE),""))</f>
        <v/>
      </c>
      <c r="G284" t="str">
        <f>IF(B284="","",IFERROR(VLOOKUP(B284,Productos!$A$2:$E$101,4,FALSE),""))</f>
        <v/>
      </c>
      <c r="H284" s="2" t="str">
        <f>IF(B284="","",IFERROR(VLOOKUP(B284,Productos!$A$2:$E$101,5,FALSE),0))</f>
        <v/>
      </c>
      <c r="I284" s="2" t="str">
        <f t="shared" si="4"/>
        <v/>
      </c>
    </row>
    <row r="285" spans="1:9">
      <c r="A285" s="1"/>
      <c r="C285" t="str">
        <f>IF(B285="","",IFERROR(VLOOKUP(B285,Productos!$A$2:$E$101,2,FALSE),"Código inválido"))</f>
        <v/>
      </c>
      <c r="D285" t="str">
        <f>IF(B285="","",IFERROR(VLOOKUP(B285,Productos!$A$2:$E$101,3,FALSE),""))</f>
        <v/>
      </c>
      <c r="G285" t="str">
        <f>IF(B285="","",IFERROR(VLOOKUP(B285,Productos!$A$2:$E$101,4,FALSE),""))</f>
        <v/>
      </c>
      <c r="H285" s="2" t="str">
        <f>IF(B285="","",IFERROR(VLOOKUP(B285,Productos!$A$2:$E$101,5,FALSE),0))</f>
        <v/>
      </c>
      <c r="I285" s="2" t="str">
        <f t="shared" si="4"/>
        <v/>
      </c>
    </row>
    <row r="286" spans="1:9">
      <c r="A286" s="1"/>
      <c r="C286" t="str">
        <f>IF(B286="","",IFERROR(VLOOKUP(B286,Productos!$A$2:$E$101,2,FALSE),"Código inválido"))</f>
        <v/>
      </c>
      <c r="D286" t="str">
        <f>IF(B286="","",IFERROR(VLOOKUP(B286,Productos!$A$2:$E$101,3,FALSE),""))</f>
        <v/>
      </c>
      <c r="G286" t="str">
        <f>IF(B286="","",IFERROR(VLOOKUP(B286,Productos!$A$2:$E$101,4,FALSE),""))</f>
        <v/>
      </c>
      <c r="H286" s="2" t="str">
        <f>IF(B286="","",IFERROR(VLOOKUP(B286,Productos!$A$2:$E$101,5,FALSE),0))</f>
        <v/>
      </c>
      <c r="I286" s="2" t="str">
        <f t="shared" si="4"/>
        <v/>
      </c>
    </row>
    <row r="287" spans="1:9">
      <c r="A287" s="1"/>
      <c r="C287" t="str">
        <f>IF(B287="","",IFERROR(VLOOKUP(B287,Productos!$A$2:$E$101,2,FALSE),"Código inválido"))</f>
        <v/>
      </c>
      <c r="D287" t="str">
        <f>IF(B287="","",IFERROR(VLOOKUP(B287,Productos!$A$2:$E$101,3,FALSE),""))</f>
        <v/>
      </c>
      <c r="G287" t="str">
        <f>IF(B287="","",IFERROR(VLOOKUP(B287,Productos!$A$2:$E$101,4,FALSE),""))</f>
        <v/>
      </c>
      <c r="H287" s="2" t="str">
        <f>IF(B287="","",IFERROR(VLOOKUP(B287,Productos!$A$2:$E$101,5,FALSE),0))</f>
        <v/>
      </c>
      <c r="I287" s="2" t="str">
        <f t="shared" si="4"/>
        <v/>
      </c>
    </row>
    <row r="288" spans="1:9">
      <c r="A288" s="1"/>
      <c r="C288" t="str">
        <f>IF(B288="","",IFERROR(VLOOKUP(B288,Productos!$A$2:$E$101,2,FALSE),"Código inválido"))</f>
        <v/>
      </c>
      <c r="D288" t="str">
        <f>IF(B288="","",IFERROR(VLOOKUP(B288,Productos!$A$2:$E$101,3,FALSE),""))</f>
        <v/>
      </c>
      <c r="G288" t="str">
        <f>IF(B288="","",IFERROR(VLOOKUP(B288,Productos!$A$2:$E$101,4,FALSE),""))</f>
        <v/>
      </c>
      <c r="H288" s="2" t="str">
        <f>IF(B288="","",IFERROR(VLOOKUP(B288,Productos!$A$2:$E$101,5,FALSE),0))</f>
        <v/>
      </c>
      <c r="I288" s="2" t="str">
        <f t="shared" si="4"/>
        <v/>
      </c>
    </row>
    <row r="289" spans="1:9">
      <c r="A289" s="1"/>
      <c r="C289" t="str">
        <f>IF(B289="","",IFERROR(VLOOKUP(B289,Productos!$A$2:$E$101,2,FALSE),"Código inválido"))</f>
        <v/>
      </c>
      <c r="D289" t="str">
        <f>IF(B289="","",IFERROR(VLOOKUP(B289,Productos!$A$2:$E$101,3,FALSE),""))</f>
        <v/>
      </c>
      <c r="G289" t="str">
        <f>IF(B289="","",IFERROR(VLOOKUP(B289,Productos!$A$2:$E$101,4,FALSE),""))</f>
        <v/>
      </c>
      <c r="H289" s="2" t="str">
        <f>IF(B289="","",IFERROR(VLOOKUP(B289,Productos!$A$2:$E$101,5,FALSE),0))</f>
        <v/>
      </c>
      <c r="I289" s="2" t="str">
        <f t="shared" si="4"/>
        <v/>
      </c>
    </row>
    <row r="290" spans="1:9">
      <c r="A290" s="1"/>
      <c r="C290" t="str">
        <f>IF(B290="","",IFERROR(VLOOKUP(B290,Productos!$A$2:$E$101,2,FALSE),"Código inválido"))</f>
        <v/>
      </c>
      <c r="D290" t="str">
        <f>IF(B290="","",IFERROR(VLOOKUP(B290,Productos!$A$2:$E$101,3,FALSE),""))</f>
        <v/>
      </c>
      <c r="G290" t="str">
        <f>IF(B290="","",IFERROR(VLOOKUP(B290,Productos!$A$2:$E$101,4,FALSE),""))</f>
        <v/>
      </c>
      <c r="H290" s="2" t="str">
        <f>IF(B290="","",IFERROR(VLOOKUP(B290,Productos!$A$2:$E$101,5,FALSE),0))</f>
        <v/>
      </c>
      <c r="I290" s="2" t="str">
        <f t="shared" si="4"/>
        <v/>
      </c>
    </row>
    <row r="291" spans="1:9">
      <c r="A291" s="1"/>
      <c r="C291" t="str">
        <f>IF(B291="","",IFERROR(VLOOKUP(B291,Productos!$A$2:$E$101,2,FALSE),"Código inválido"))</f>
        <v/>
      </c>
      <c r="D291" t="str">
        <f>IF(B291="","",IFERROR(VLOOKUP(B291,Productos!$A$2:$E$101,3,FALSE),""))</f>
        <v/>
      </c>
      <c r="G291" t="str">
        <f>IF(B291="","",IFERROR(VLOOKUP(B291,Productos!$A$2:$E$101,4,FALSE),""))</f>
        <v/>
      </c>
      <c r="H291" s="2" t="str">
        <f>IF(B291="","",IFERROR(VLOOKUP(B291,Productos!$A$2:$E$101,5,FALSE),0))</f>
        <v/>
      </c>
      <c r="I291" s="2" t="str">
        <f t="shared" si="4"/>
        <v/>
      </c>
    </row>
    <row r="292" spans="1:9">
      <c r="A292" s="1"/>
      <c r="C292" t="str">
        <f>IF(B292="","",IFERROR(VLOOKUP(B292,Productos!$A$2:$E$101,2,FALSE),"Código inválido"))</f>
        <v/>
      </c>
      <c r="D292" t="str">
        <f>IF(B292="","",IFERROR(VLOOKUP(B292,Productos!$A$2:$E$101,3,FALSE),""))</f>
        <v/>
      </c>
      <c r="G292" t="str">
        <f>IF(B292="","",IFERROR(VLOOKUP(B292,Productos!$A$2:$E$101,4,FALSE),""))</f>
        <v/>
      </c>
      <c r="H292" s="2" t="str">
        <f>IF(B292="","",IFERROR(VLOOKUP(B292,Productos!$A$2:$E$101,5,FALSE),0))</f>
        <v/>
      </c>
      <c r="I292" s="2" t="str">
        <f t="shared" si="4"/>
        <v/>
      </c>
    </row>
    <row r="293" spans="1:9">
      <c r="A293" s="1"/>
      <c r="C293" t="str">
        <f>IF(B293="","",IFERROR(VLOOKUP(B293,Productos!$A$2:$E$101,2,FALSE),"Código inválido"))</f>
        <v/>
      </c>
      <c r="D293" t="str">
        <f>IF(B293="","",IFERROR(VLOOKUP(B293,Productos!$A$2:$E$101,3,FALSE),""))</f>
        <v/>
      </c>
      <c r="G293" t="str">
        <f>IF(B293="","",IFERROR(VLOOKUP(B293,Productos!$A$2:$E$101,4,FALSE),""))</f>
        <v/>
      </c>
      <c r="H293" s="2" t="str">
        <f>IF(B293="","",IFERROR(VLOOKUP(B293,Productos!$A$2:$E$101,5,FALSE),0))</f>
        <v/>
      </c>
      <c r="I293" s="2" t="str">
        <f t="shared" si="4"/>
        <v/>
      </c>
    </row>
    <row r="294" spans="1:9">
      <c r="A294" s="1"/>
      <c r="C294" t="str">
        <f>IF(B294="","",IFERROR(VLOOKUP(B294,Productos!$A$2:$E$101,2,FALSE),"Código inválido"))</f>
        <v/>
      </c>
      <c r="D294" t="str">
        <f>IF(B294="","",IFERROR(VLOOKUP(B294,Productos!$A$2:$E$101,3,FALSE),""))</f>
        <v/>
      </c>
      <c r="G294" t="str">
        <f>IF(B294="","",IFERROR(VLOOKUP(B294,Productos!$A$2:$E$101,4,FALSE),""))</f>
        <v/>
      </c>
      <c r="H294" s="2" t="str">
        <f>IF(B294="","",IFERROR(VLOOKUP(B294,Productos!$A$2:$E$101,5,FALSE),0))</f>
        <v/>
      </c>
      <c r="I294" s="2" t="str">
        <f t="shared" si="4"/>
        <v/>
      </c>
    </row>
    <row r="295" spans="1:9">
      <c r="A295" s="1"/>
      <c r="C295" t="str">
        <f>IF(B295="","",IFERROR(VLOOKUP(B295,Productos!$A$2:$E$101,2,FALSE),"Código inválido"))</f>
        <v/>
      </c>
      <c r="D295" t="str">
        <f>IF(B295="","",IFERROR(VLOOKUP(B295,Productos!$A$2:$E$101,3,FALSE),""))</f>
        <v/>
      </c>
      <c r="G295" t="str">
        <f>IF(B295="","",IFERROR(VLOOKUP(B295,Productos!$A$2:$E$101,4,FALSE),""))</f>
        <v/>
      </c>
      <c r="H295" s="2" t="str">
        <f>IF(B295="","",IFERROR(VLOOKUP(B295,Productos!$A$2:$E$101,5,FALSE),0))</f>
        <v/>
      </c>
      <c r="I295" s="2" t="str">
        <f t="shared" si="4"/>
        <v/>
      </c>
    </row>
    <row r="296" spans="1:9">
      <c r="A296" s="1"/>
      <c r="C296" t="str">
        <f>IF(B296="","",IFERROR(VLOOKUP(B296,Productos!$A$2:$E$101,2,FALSE),"Código inválido"))</f>
        <v/>
      </c>
      <c r="D296" t="str">
        <f>IF(B296="","",IFERROR(VLOOKUP(B296,Productos!$A$2:$E$101,3,FALSE),""))</f>
        <v/>
      </c>
      <c r="G296" t="str">
        <f>IF(B296="","",IFERROR(VLOOKUP(B296,Productos!$A$2:$E$101,4,FALSE),""))</f>
        <v/>
      </c>
      <c r="H296" s="2" t="str">
        <f>IF(B296="","",IFERROR(VLOOKUP(B296,Productos!$A$2:$E$101,5,FALSE),0))</f>
        <v/>
      </c>
      <c r="I296" s="2" t="str">
        <f t="shared" si="4"/>
        <v/>
      </c>
    </row>
    <row r="297" spans="1:9">
      <c r="A297" s="1"/>
      <c r="C297" t="str">
        <f>IF(B297="","",IFERROR(VLOOKUP(B297,Productos!$A$2:$E$101,2,FALSE),"Código inválido"))</f>
        <v/>
      </c>
      <c r="D297" t="str">
        <f>IF(B297="","",IFERROR(VLOOKUP(B297,Productos!$A$2:$E$101,3,FALSE),""))</f>
        <v/>
      </c>
      <c r="G297" t="str">
        <f>IF(B297="","",IFERROR(VLOOKUP(B297,Productos!$A$2:$E$101,4,FALSE),""))</f>
        <v/>
      </c>
      <c r="H297" s="2" t="str">
        <f>IF(B297="","",IFERROR(VLOOKUP(B297,Productos!$A$2:$E$101,5,FALSE),0))</f>
        <v/>
      </c>
      <c r="I297" s="2" t="str">
        <f t="shared" si="4"/>
        <v/>
      </c>
    </row>
    <row r="298" spans="1:9">
      <c r="A298" s="1"/>
      <c r="C298" t="str">
        <f>IF(B298="","",IFERROR(VLOOKUP(B298,Productos!$A$2:$E$101,2,FALSE),"Código inválido"))</f>
        <v/>
      </c>
      <c r="D298" t="str">
        <f>IF(B298="","",IFERROR(VLOOKUP(B298,Productos!$A$2:$E$101,3,FALSE),""))</f>
        <v/>
      </c>
      <c r="G298" t="str">
        <f>IF(B298="","",IFERROR(VLOOKUP(B298,Productos!$A$2:$E$101,4,FALSE),""))</f>
        <v/>
      </c>
      <c r="H298" s="2" t="str">
        <f>IF(B298="","",IFERROR(VLOOKUP(B298,Productos!$A$2:$E$101,5,FALSE),0))</f>
        <v/>
      </c>
      <c r="I298" s="2" t="str">
        <f t="shared" si="4"/>
        <v/>
      </c>
    </row>
    <row r="299" spans="1:9">
      <c r="A299" s="1"/>
      <c r="C299" t="str">
        <f>IF(B299="","",IFERROR(VLOOKUP(B299,Productos!$A$2:$E$101,2,FALSE),"Código inválido"))</f>
        <v/>
      </c>
      <c r="D299" t="str">
        <f>IF(B299="","",IFERROR(VLOOKUP(B299,Productos!$A$2:$E$101,3,FALSE),""))</f>
        <v/>
      </c>
      <c r="G299" t="str">
        <f>IF(B299="","",IFERROR(VLOOKUP(B299,Productos!$A$2:$E$101,4,FALSE),""))</f>
        <v/>
      </c>
      <c r="H299" s="2" t="str">
        <f>IF(B299="","",IFERROR(VLOOKUP(B299,Productos!$A$2:$E$101,5,FALSE),0))</f>
        <v/>
      </c>
      <c r="I299" s="2" t="str">
        <f t="shared" si="4"/>
        <v/>
      </c>
    </row>
    <row r="300" spans="1:9">
      <c r="A300" s="1"/>
      <c r="C300" t="str">
        <f>IF(B300="","",IFERROR(VLOOKUP(B300,Productos!$A$2:$E$101,2,FALSE),"Código inválido"))</f>
        <v/>
      </c>
      <c r="D300" t="str">
        <f>IF(B300="","",IFERROR(VLOOKUP(B300,Productos!$A$2:$E$101,3,FALSE),""))</f>
        <v/>
      </c>
      <c r="G300" t="str">
        <f>IF(B300="","",IFERROR(VLOOKUP(B300,Productos!$A$2:$E$101,4,FALSE),""))</f>
        <v/>
      </c>
      <c r="H300" s="2" t="str">
        <f>IF(B300="","",IFERROR(VLOOKUP(B300,Productos!$A$2:$E$101,5,FALSE),0))</f>
        <v/>
      </c>
      <c r="I300" s="2" t="str">
        <f t="shared" si="4"/>
        <v/>
      </c>
    </row>
    <row r="301" spans="1:9">
      <c r="A301" s="1"/>
      <c r="C301" t="str">
        <f>IF(B301="","",IFERROR(VLOOKUP(B301,Productos!$A$2:$E$101,2,FALSE),"Código inválido"))</f>
        <v/>
      </c>
      <c r="D301" t="str">
        <f>IF(B301="","",IFERROR(VLOOKUP(B301,Productos!$A$2:$E$101,3,FALSE),""))</f>
        <v/>
      </c>
      <c r="G301" t="str">
        <f>IF(B301="","",IFERROR(VLOOKUP(B301,Productos!$A$2:$E$101,4,FALSE),""))</f>
        <v/>
      </c>
      <c r="H301" s="2" t="str">
        <f>IF(B301="","",IFERROR(VLOOKUP(B301,Productos!$A$2:$E$101,5,FALSE),0))</f>
        <v/>
      </c>
      <c r="I301" s="2" t="str">
        <f t="shared" si="4"/>
        <v/>
      </c>
    </row>
  </sheetData>
  <dataValidations count="1">
    <dataValidation type="list" sqref="E2:E301" xr:uid="{00000000-0002-0000-0100-000000000000}">
      <formula1>"Limpieza,Deterioro,Producción,Sobrante no reutilizable,Error operativo,Otros"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workbookViewId="0">
      <selection activeCell="E16" sqref="E16"/>
    </sheetView>
  </sheetViews>
  <sheetFormatPr baseColWidth="10" defaultColWidth="9" defaultRowHeight="14.25"/>
  <cols>
    <col min="1" max="1" width="14" customWidth="1"/>
    <col min="2" max="2" width="26" customWidth="1"/>
    <col min="3" max="3" width="19" customWidth="1"/>
    <col min="4" max="4" width="16" customWidth="1"/>
    <col min="5" max="5" width="20" customWidth="1"/>
  </cols>
  <sheetData>
    <row r="1" spans="1:5" ht="33.950000000000003" customHeight="1">
      <c r="A1" s="4" t="s">
        <v>14</v>
      </c>
      <c r="B1" s="4" t="s">
        <v>15</v>
      </c>
      <c r="C1" s="4" t="s">
        <v>16</v>
      </c>
      <c r="D1" s="4" t="s">
        <v>19</v>
      </c>
      <c r="E1" s="4" t="s">
        <v>20</v>
      </c>
    </row>
    <row r="2" spans="1:5">
      <c r="A2" t="s">
        <v>24</v>
      </c>
      <c r="B2" t="s">
        <v>67</v>
      </c>
      <c r="C2" t="s">
        <v>68</v>
      </c>
      <c r="D2" t="s">
        <v>69</v>
      </c>
      <c r="E2" s="2">
        <v>13.5</v>
      </c>
    </row>
    <row r="3" spans="1:5">
      <c r="A3" t="s">
        <v>28</v>
      </c>
      <c r="B3" t="s">
        <v>70</v>
      </c>
      <c r="C3" t="s">
        <v>68</v>
      </c>
      <c r="D3" t="s">
        <v>69</v>
      </c>
      <c r="E3" s="2">
        <v>35</v>
      </c>
    </row>
    <row r="4" spans="1:5">
      <c r="A4" t="s">
        <v>37</v>
      </c>
      <c r="B4" t="s">
        <v>71</v>
      </c>
      <c r="C4" t="s">
        <v>68</v>
      </c>
      <c r="D4" t="s">
        <v>69</v>
      </c>
      <c r="E4" s="2">
        <v>23</v>
      </c>
    </row>
    <row r="5" spans="1:5">
      <c r="A5" t="s">
        <v>32</v>
      </c>
      <c r="B5" t="s">
        <v>72</v>
      </c>
      <c r="C5" t="s">
        <v>73</v>
      </c>
      <c r="D5" t="s">
        <v>69</v>
      </c>
      <c r="E5" s="2">
        <v>4.2</v>
      </c>
    </row>
    <row r="6" spans="1:5">
      <c r="A6" t="s">
        <v>35</v>
      </c>
      <c r="B6" t="s">
        <v>74</v>
      </c>
      <c r="C6" t="s">
        <v>73</v>
      </c>
      <c r="D6" t="s">
        <v>69</v>
      </c>
      <c r="E6" s="2">
        <v>3.8</v>
      </c>
    </row>
    <row r="7" spans="1:5">
      <c r="A7" t="s">
        <v>39</v>
      </c>
      <c r="B7" t="s">
        <v>75</v>
      </c>
      <c r="C7" t="s">
        <v>73</v>
      </c>
      <c r="D7" t="s">
        <v>69</v>
      </c>
      <c r="E7" s="2">
        <v>6.5</v>
      </c>
    </row>
    <row r="8" spans="1:5">
      <c r="A8" t="s">
        <v>41</v>
      </c>
      <c r="B8" t="s">
        <v>76</v>
      </c>
      <c r="C8" t="s">
        <v>77</v>
      </c>
      <c r="D8" t="s">
        <v>69</v>
      </c>
      <c r="E8" s="2">
        <v>4.8</v>
      </c>
    </row>
    <row r="9" spans="1:5">
      <c r="A9" t="s">
        <v>64</v>
      </c>
      <c r="B9" t="s">
        <v>78</v>
      </c>
      <c r="C9" t="s">
        <v>77</v>
      </c>
      <c r="D9" t="s">
        <v>79</v>
      </c>
      <c r="E9" s="2">
        <v>9.5</v>
      </c>
    </row>
    <row r="10" spans="1:5">
      <c r="A10" t="s">
        <v>44</v>
      </c>
      <c r="B10" t="s">
        <v>80</v>
      </c>
      <c r="C10" t="s">
        <v>73</v>
      </c>
      <c r="D10" t="s">
        <v>69</v>
      </c>
      <c r="E10" s="2">
        <v>8</v>
      </c>
    </row>
    <row r="11" spans="1:5">
      <c r="A11" t="s">
        <v>52</v>
      </c>
      <c r="B11" t="s">
        <v>81</v>
      </c>
      <c r="C11" t="s">
        <v>82</v>
      </c>
      <c r="D11" t="s">
        <v>69</v>
      </c>
      <c r="E11" s="2">
        <v>29</v>
      </c>
    </row>
    <row r="12" spans="1:5">
      <c r="A12" t="s">
        <v>62</v>
      </c>
      <c r="B12" t="s">
        <v>83</v>
      </c>
      <c r="C12" t="s">
        <v>84</v>
      </c>
      <c r="D12" t="s">
        <v>85</v>
      </c>
      <c r="E12" s="2">
        <v>1.8</v>
      </c>
    </row>
    <row r="13" spans="1:5">
      <c r="A13" t="s">
        <v>47</v>
      </c>
      <c r="B13" t="s">
        <v>86</v>
      </c>
      <c r="C13" t="s">
        <v>87</v>
      </c>
      <c r="D13" t="s">
        <v>85</v>
      </c>
      <c r="E13" s="2">
        <v>0.85</v>
      </c>
    </row>
    <row r="14" spans="1:5">
      <c r="A14" t="s">
        <v>58</v>
      </c>
      <c r="B14" t="s">
        <v>88</v>
      </c>
      <c r="C14" t="s">
        <v>82</v>
      </c>
      <c r="D14" t="s">
        <v>79</v>
      </c>
      <c r="E14" s="2">
        <v>5.5</v>
      </c>
    </row>
    <row r="15" spans="1:5">
      <c r="A15" t="s">
        <v>54</v>
      </c>
      <c r="B15" t="s">
        <v>89</v>
      </c>
      <c r="C15" t="s">
        <v>73</v>
      </c>
      <c r="D15" t="s">
        <v>69</v>
      </c>
      <c r="E15" s="2">
        <v>5.5</v>
      </c>
    </row>
    <row r="16" spans="1:5">
      <c r="A16" t="s">
        <v>56</v>
      </c>
      <c r="B16" t="s">
        <v>90</v>
      </c>
      <c r="C16" t="s">
        <v>68</v>
      </c>
      <c r="D16" t="s">
        <v>69</v>
      </c>
      <c r="E16" s="2">
        <v>18</v>
      </c>
    </row>
    <row r="17" spans="5:5">
      <c r="E17" s="2"/>
    </row>
    <row r="18" spans="5:5">
      <c r="E18" s="2"/>
    </row>
    <row r="19" spans="5:5">
      <c r="E19" s="2"/>
    </row>
    <row r="20" spans="5:5">
      <c r="E20" s="2"/>
    </row>
    <row r="21" spans="5:5">
      <c r="E21" s="2"/>
    </row>
    <row r="22" spans="5:5">
      <c r="E22" s="2"/>
    </row>
    <row r="23" spans="5:5">
      <c r="E23" s="2"/>
    </row>
    <row r="24" spans="5:5">
      <c r="E24" s="2"/>
    </row>
    <row r="25" spans="5:5">
      <c r="E25" s="2"/>
    </row>
    <row r="26" spans="5:5">
      <c r="E26" s="2"/>
    </row>
    <row r="27" spans="5:5">
      <c r="E27" s="2"/>
    </row>
    <row r="28" spans="5:5">
      <c r="E28" s="2"/>
    </row>
    <row r="29" spans="5:5">
      <c r="E29" s="2"/>
    </row>
    <row r="30" spans="5:5">
      <c r="E30" s="2"/>
    </row>
    <row r="31" spans="5:5">
      <c r="E31" s="2"/>
    </row>
    <row r="32" spans="5:5">
      <c r="E32" s="2"/>
    </row>
    <row r="33" spans="5:5">
      <c r="E33" s="2"/>
    </row>
    <row r="34" spans="5:5">
      <c r="E34" s="2"/>
    </row>
    <row r="35" spans="5:5">
      <c r="E35" s="2"/>
    </row>
    <row r="36" spans="5:5">
      <c r="E36" s="2"/>
    </row>
    <row r="37" spans="5:5">
      <c r="E37" s="2"/>
    </row>
    <row r="38" spans="5:5">
      <c r="E38" s="2"/>
    </row>
    <row r="39" spans="5:5">
      <c r="E39" s="2"/>
    </row>
    <row r="40" spans="5:5">
      <c r="E40" s="2"/>
    </row>
    <row r="41" spans="5:5">
      <c r="E41" s="2"/>
    </row>
    <row r="42" spans="5:5">
      <c r="E42" s="2"/>
    </row>
    <row r="43" spans="5:5">
      <c r="E43" s="2"/>
    </row>
    <row r="44" spans="5:5">
      <c r="E44" s="2"/>
    </row>
    <row r="45" spans="5:5">
      <c r="E45" s="2"/>
    </row>
    <row r="46" spans="5:5">
      <c r="E46" s="2"/>
    </row>
    <row r="47" spans="5:5">
      <c r="E47" s="2"/>
    </row>
    <row r="48" spans="5:5">
      <c r="E48" s="2"/>
    </row>
    <row r="49" spans="5:5">
      <c r="E49" s="2"/>
    </row>
    <row r="50" spans="5:5">
      <c r="E50" s="2"/>
    </row>
    <row r="51" spans="5:5">
      <c r="E51" s="2"/>
    </row>
    <row r="52" spans="5:5">
      <c r="E52" s="2"/>
    </row>
    <row r="53" spans="5:5">
      <c r="E53" s="2"/>
    </row>
    <row r="54" spans="5:5">
      <c r="E54" s="2"/>
    </row>
    <row r="55" spans="5:5">
      <c r="E55" s="2"/>
    </row>
    <row r="56" spans="5:5">
      <c r="E56" s="2"/>
    </row>
    <row r="57" spans="5:5">
      <c r="E57" s="2"/>
    </row>
    <row r="58" spans="5:5">
      <c r="E58" s="2"/>
    </row>
    <row r="59" spans="5:5">
      <c r="E59" s="2"/>
    </row>
    <row r="60" spans="5:5">
      <c r="E60" s="2"/>
    </row>
    <row r="61" spans="5:5">
      <c r="E61" s="2"/>
    </row>
    <row r="62" spans="5:5">
      <c r="E62" s="2"/>
    </row>
    <row r="63" spans="5:5">
      <c r="E63" s="2"/>
    </row>
    <row r="64" spans="5:5">
      <c r="E64" s="2"/>
    </row>
    <row r="65" spans="5:5">
      <c r="E65" s="2"/>
    </row>
    <row r="66" spans="5:5">
      <c r="E66" s="2"/>
    </row>
    <row r="67" spans="5:5">
      <c r="E67" s="2"/>
    </row>
    <row r="68" spans="5:5">
      <c r="E68" s="2"/>
    </row>
    <row r="69" spans="5:5">
      <c r="E69" s="2"/>
    </row>
    <row r="70" spans="5:5">
      <c r="E70" s="2"/>
    </row>
    <row r="71" spans="5:5">
      <c r="E71" s="2"/>
    </row>
    <row r="72" spans="5:5">
      <c r="E72" s="2"/>
    </row>
    <row r="73" spans="5:5">
      <c r="E73" s="2"/>
    </row>
    <row r="74" spans="5:5">
      <c r="E74" s="2"/>
    </row>
    <row r="75" spans="5:5">
      <c r="E75" s="2"/>
    </row>
    <row r="76" spans="5:5">
      <c r="E76" s="2"/>
    </row>
    <row r="77" spans="5:5">
      <c r="E77" s="2"/>
    </row>
    <row r="78" spans="5:5">
      <c r="E78" s="2"/>
    </row>
    <row r="79" spans="5:5">
      <c r="E79" s="2"/>
    </row>
    <row r="80" spans="5:5">
      <c r="E80" s="2"/>
    </row>
    <row r="81" spans="5:5">
      <c r="E81" s="2"/>
    </row>
    <row r="82" spans="5:5">
      <c r="E82" s="2"/>
    </row>
    <row r="83" spans="5:5">
      <c r="E83" s="2"/>
    </row>
    <row r="84" spans="5:5">
      <c r="E84" s="2"/>
    </row>
    <row r="85" spans="5:5">
      <c r="E85" s="2"/>
    </row>
    <row r="86" spans="5:5">
      <c r="E86" s="2"/>
    </row>
    <row r="87" spans="5:5">
      <c r="E87" s="2"/>
    </row>
    <row r="88" spans="5:5">
      <c r="E88" s="2"/>
    </row>
    <row r="89" spans="5:5">
      <c r="E89" s="2"/>
    </row>
    <row r="90" spans="5:5">
      <c r="E90" s="2"/>
    </row>
    <row r="91" spans="5:5">
      <c r="E91" s="2"/>
    </row>
    <row r="92" spans="5:5">
      <c r="E92" s="2"/>
    </row>
    <row r="93" spans="5:5">
      <c r="E93" s="2"/>
    </row>
    <row r="94" spans="5:5">
      <c r="E94" s="2"/>
    </row>
    <row r="95" spans="5:5">
      <c r="E95" s="2"/>
    </row>
    <row r="96" spans="5:5">
      <c r="E96" s="2"/>
    </row>
    <row r="97" spans="5:5">
      <c r="E97" s="2"/>
    </row>
    <row r="98" spans="5:5">
      <c r="E98" s="2"/>
    </row>
    <row r="99" spans="5:5">
      <c r="E99" s="2"/>
    </row>
    <row r="100" spans="5:5">
      <c r="E100" s="2"/>
    </row>
    <row r="101" spans="5:5">
      <c r="E101" s="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workbookViewId="0">
      <selection activeCell="B10" sqref="B10"/>
    </sheetView>
  </sheetViews>
  <sheetFormatPr baseColWidth="10" defaultColWidth="9" defaultRowHeight="14.25"/>
  <cols>
    <col min="1" max="1" width="26" customWidth="1"/>
    <col min="2" max="2" width="19" customWidth="1"/>
    <col min="5" max="5" width="26" customWidth="1"/>
    <col min="6" max="6" width="19" customWidth="1"/>
    <col min="8" max="8" width="26" customWidth="1"/>
    <col min="9" max="9" width="19" customWidth="1"/>
    <col min="11" max="11" width="26" customWidth="1"/>
    <col min="12" max="12" width="19" customWidth="1"/>
  </cols>
  <sheetData>
    <row r="1" spans="1:12" ht="33.950000000000003" customHeight="1">
      <c r="A1" s="4" t="s">
        <v>17</v>
      </c>
      <c r="B1" s="4" t="s">
        <v>21</v>
      </c>
      <c r="C1" s="4" t="s">
        <v>91</v>
      </c>
      <c r="E1" t="s">
        <v>16</v>
      </c>
      <c r="F1" t="s">
        <v>21</v>
      </c>
      <c r="H1" t="s">
        <v>92</v>
      </c>
      <c r="I1" t="s">
        <v>21</v>
      </c>
      <c r="K1" t="s">
        <v>15</v>
      </c>
      <c r="L1" t="s">
        <v>21</v>
      </c>
    </row>
    <row r="2" spans="1:12">
      <c r="A2" t="s">
        <v>25</v>
      </c>
      <c r="B2" s="2">
        <f ca="1">SUMIFS('Registro de mermas'!$I$2:$I$301,'Registro de mermas'!$E$2:$E$301,A2,'Registro de mermas'!$A$2:$A$301,"&gt;="&amp;Dashboard!$E$4,'Registro de mermas'!$A$2:$A$301,"&lt;="&amp;Dashboard!$G$4)</f>
        <v>40.72</v>
      </c>
      <c r="C2">
        <f ca="1">COUNTIFS('Registro de mermas'!$E$2:$E$301,A2,'Registro de mermas'!$A$2:$A$301,"&gt;="&amp;Dashboard!$E$4,'Registro de mermas'!$A$2:$A$301,"&lt;="&amp;Dashboard!$G$4)</f>
        <v>5</v>
      </c>
      <c r="E2" t="s">
        <v>68</v>
      </c>
      <c r="F2" s="2">
        <f ca="1">SUMIFS('Registro de mermas'!$I$2:$I$301,'Registro de mermas'!$D$2:$D$301,E2,'Registro de mermas'!$A$2:$A$301,"&gt;="&amp;Dashboard!$E$4,'Registro de mermas'!$A$2:$A$301,"&lt;="&amp;Dashboard!$G$4)</f>
        <v>102.325</v>
      </c>
      <c r="H2" t="str">
        <f ca="1">TEXT(Dashboard!$E$4+0,"dd/mm")&amp;" - "&amp;TEXT(Dashboard!$E$4+6,"dd/mm")</f>
        <v>01/09 - 07/09</v>
      </c>
      <c r="I2" s="2">
        <f ca="1">IF(Dashboard!$E$4+0&gt;Dashboard!$G$4,0,SUMIFS('Registro de mermas'!$I$2:$I$301,'Registro de mermas'!$A$2:$A$301,"&gt;="&amp;Dashboard!$E$4+0,'Registro de mermas'!$A$2:$A$301,"&lt;="&amp;MIN(Dashboard!$E$4+6,Dashboard!$G$4)))</f>
        <v>54.26</v>
      </c>
      <c r="K2" t="str">
        <f>Productos!B2</f>
        <v>Pollo entero</v>
      </c>
      <c r="L2" s="2">
        <f ca="1">SUMIFS('Registro de mermas'!$I$2:$I$301,'Registro de mermas'!$B$2:$B$301,Productos!A2,'Registro de mermas'!$A$2:$A$301,"&gt;="&amp;Dashboard!$E$4,'Registro de mermas'!$A$2:$A$301,"&lt;="&amp;Dashboard!$G$4)</f>
        <v>20.925000000000001</v>
      </c>
    </row>
    <row r="3" spans="1:12">
      <c r="A3" t="s">
        <v>29</v>
      </c>
      <c r="B3" s="2">
        <f ca="1">SUMIFS('Registro de mermas'!$I$2:$I$301,'Registro de mermas'!$E$2:$E$301,A3,'Registro de mermas'!$A$2:$A$301,"&gt;="&amp;Dashboard!$E$4,'Registro de mermas'!$A$2:$A$301,"&lt;="&amp;Dashboard!$G$4)</f>
        <v>54.550000000000004</v>
      </c>
      <c r="C3">
        <f ca="1">COUNTIFS('Registro de mermas'!$E$2:$E$301,A3,'Registro de mermas'!$A$2:$A$301,"&gt;="&amp;Dashboard!$E$4,'Registro de mermas'!$A$2:$A$301,"&lt;="&amp;Dashboard!$G$4)</f>
        <v>6</v>
      </c>
      <c r="E3" t="s">
        <v>73</v>
      </c>
      <c r="F3" s="2">
        <f ca="1">SUMIFS('Registro de mermas'!$I$2:$I$301,'Registro de mermas'!$D$2:$D$301,E3,'Registro de mermas'!$A$2:$A$301,"&gt;="&amp;Dashboard!$E$4,'Registro de mermas'!$A$2:$A$301,"&lt;="&amp;Dashboard!$G$4)</f>
        <v>28.130000000000003</v>
      </c>
      <c r="H3" t="str">
        <f ca="1">TEXT(Dashboard!$E$4+7,"dd/mm")&amp;" - "&amp;TEXT(Dashboard!$E$4+13,"dd/mm")</f>
        <v>08/09 - 14/09</v>
      </c>
      <c r="I3" s="2">
        <f ca="1">IF(Dashboard!$E$4+7&gt;Dashboard!$G$4,0,SUMIFS('Registro de mermas'!$I$2:$I$301,'Registro de mermas'!$A$2:$A$301,"&gt;="&amp;Dashboard!$E$4+7,'Registro de mermas'!$A$2:$A$301,"&lt;="&amp;MIN(Dashboard!$E$4+13,Dashboard!$G$4)))</f>
        <v>44.284999999999997</v>
      </c>
      <c r="K3" t="str">
        <f>Productos!B3</f>
        <v>Pescado fresco</v>
      </c>
      <c r="L3" s="2">
        <f ca="1">SUMIFS('Registro de mermas'!$I$2:$I$301,'Registro de mermas'!$B$2:$B$301,Productos!A3,'Registro de mermas'!$A$2:$A$301,"&gt;="&amp;Dashboard!$E$4,'Registro de mermas'!$A$2:$A$301,"&lt;="&amp;Dashboard!$G$4)</f>
        <v>54.25</v>
      </c>
    </row>
    <row r="4" spans="1:12">
      <c r="A4" t="s">
        <v>33</v>
      </c>
      <c r="B4" s="2">
        <f ca="1">SUMIFS('Registro de mermas'!$I$2:$I$301,'Registro de mermas'!$E$2:$E$301,A4,'Registro de mermas'!$A$2:$A$301,"&gt;="&amp;Dashboard!$E$4,'Registro de mermas'!$A$2:$A$301,"&lt;="&amp;Dashboard!$G$4)</f>
        <v>38.034999999999997</v>
      </c>
      <c r="C4">
        <f ca="1">COUNTIFS('Registro de mermas'!$E$2:$E$301,A4,'Registro de mermas'!$A$2:$A$301,"&gt;="&amp;Dashboard!$E$4,'Registro de mermas'!$A$2:$A$301,"&lt;="&amp;Dashboard!$G$4)</f>
        <v>4</v>
      </c>
      <c r="E4" t="s">
        <v>77</v>
      </c>
      <c r="F4" s="2">
        <f ca="1">SUMIFS('Registro de mermas'!$I$2:$I$301,'Registro de mermas'!$D$2:$D$301,E4,'Registro de mermas'!$A$2:$A$301,"&gt;="&amp;Dashboard!$E$4,'Registro de mermas'!$A$2:$A$301,"&lt;="&amp;Dashboard!$G$4)</f>
        <v>10.035</v>
      </c>
      <c r="H4" t="str">
        <f ca="1">TEXT(Dashboard!$E$4+14,"dd/mm")&amp;" - "&amp;TEXT(Dashboard!$E$4+20,"dd/mm")</f>
        <v>15/09 - 21/09</v>
      </c>
      <c r="I4" s="2">
        <f ca="1">IF(Dashboard!$E$4+14&gt;Dashboard!$G$4,0,SUMIFS('Registro de mermas'!$I$2:$I$301,'Registro de mermas'!$A$2:$A$301,"&gt;="&amp;Dashboard!$E$4+14,'Registro de mermas'!$A$2:$A$301,"&lt;="&amp;MIN(Dashboard!$E$4+20,Dashboard!$G$4)))</f>
        <v>31.67</v>
      </c>
      <c r="K4" t="str">
        <f>Productos!B4</f>
        <v>Carne molida</v>
      </c>
      <c r="L4" s="2">
        <f ca="1">SUMIFS('Registro de mermas'!$I$2:$I$301,'Registro de mermas'!$B$2:$B$301,Productos!A4,'Registro de mermas'!$A$2:$A$301,"&gt;="&amp;Dashboard!$E$4,'Registro de mermas'!$A$2:$A$301,"&lt;="&amp;Dashboard!$G$4)</f>
        <v>17.25</v>
      </c>
    </row>
    <row r="5" spans="1:12">
      <c r="A5" t="s">
        <v>42</v>
      </c>
      <c r="B5" s="2">
        <f ca="1">SUMIFS('Registro de mermas'!$I$2:$I$301,'Registro de mermas'!$E$2:$E$301,A5,'Registro de mermas'!$A$2:$A$301,"&gt;="&amp;Dashboard!$E$4,'Registro de mermas'!$A$2:$A$301,"&lt;="&amp;Dashboard!$G$4)</f>
        <v>24.66</v>
      </c>
      <c r="C5">
        <f ca="1">COUNTIFS('Registro de mermas'!$E$2:$E$301,A5,'Registro de mermas'!$A$2:$A$301,"&gt;="&amp;Dashboard!$E$4,'Registro de mermas'!$A$2:$A$301,"&lt;="&amp;Dashboard!$G$4)</f>
        <v>3</v>
      </c>
      <c r="E5" t="s">
        <v>82</v>
      </c>
      <c r="F5" s="2">
        <f ca="1">SUMIFS('Registro de mermas'!$I$2:$I$301,'Registro de mermas'!$D$2:$D$301,E5,'Registro de mermas'!$A$2:$A$301,"&gt;="&amp;Dashboard!$E$4,'Registro de mermas'!$A$2:$A$301,"&lt;="&amp;Dashboard!$G$4)</f>
        <v>12.75</v>
      </c>
      <c r="H5" t="str">
        <f ca="1">TEXT(Dashboard!$E$4+21,"dd/mm")&amp;" - "&amp;TEXT(Dashboard!$E$4+27,"dd/mm")</f>
        <v>22/09 - 28/09</v>
      </c>
      <c r="I5" s="2">
        <f ca="1">IF(Dashboard!$E$4+21&gt;Dashboard!$G$4,0,SUMIFS('Registro de mermas'!$I$2:$I$301,'Registro de mermas'!$A$2:$A$301,"&gt;="&amp;Dashboard!$E$4+21,'Registro de mermas'!$A$2:$A$301,"&lt;="&amp;MIN(Dashboard!$E$4+27,Dashboard!$G$4)))</f>
        <v>38.824999999999996</v>
      </c>
      <c r="K5" t="str">
        <f>Productos!B5</f>
        <v>Papa</v>
      </c>
      <c r="L5" s="2">
        <f ca="1">SUMIFS('Registro de mermas'!$I$2:$I$301,'Registro de mermas'!$B$2:$B$301,Productos!A5,'Registro de mermas'!$A$2:$A$301,"&gt;="&amp;Dashboard!$E$4,'Registro de mermas'!$A$2:$A$301,"&lt;="&amp;Dashboard!$G$4)</f>
        <v>10.080000000000002</v>
      </c>
    </row>
    <row r="6" spans="1:12">
      <c r="A6" t="s">
        <v>48</v>
      </c>
      <c r="B6" s="2">
        <f ca="1">SUMIFS('Registro de mermas'!$I$2:$I$301,'Registro de mermas'!$E$2:$E$301,A6,'Registro de mermas'!$A$2:$A$301,"&gt;="&amp;Dashboard!$E$4,'Registro de mermas'!$A$2:$A$301,"&lt;="&amp;Dashboard!$G$4)</f>
        <v>11.074999999999999</v>
      </c>
      <c r="C6">
        <f ca="1">COUNTIFS('Registro de mermas'!$E$2:$E$301,A6,'Registro de mermas'!$A$2:$A$301,"&gt;="&amp;Dashboard!$E$4,'Registro de mermas'!$A$2:$A$301,"&lt;="&amp;Dashboard!$G$4)</f>
        <v>2</v>
      </c>
      <c r="E6" t="s">
        <v>84</v>
      </c>
      <c r="F6" s="2">
        <f ca="1">SUMIFS('Registro de mermas'!$I$2:$I$301,'Registro de mermas'!$D$2:$D$301,E6,'Registro de mermas'!$A$2:$A$301,"&gt;="&amp;Dashboard!$E$4,'Registro de mermas'!$A$2:$A$301,"&lt;="&amp;Dashboard!$G$4)</f>
        <v>9</v>
      </c>
      <c r="H6" t="str">
        <f ca="1">TEXT(Dashboard!$E$4+28,"dd/mm")&amp;" - "&amp;TEXT(Dashboard!$E$4+34,"dd/mm")</f>
        <v>29/09 - 05/10</v>
      </c>
      <c r="I6" s="2">
        <f ca="1">IF(Dashboard!$E$4+28&gt;Dashboard!$G$4,0,SUMIFS('Registro de mermas'!$I$2:$I$301,'Registro de mermas'!$A$2:$A$301,"&gt;="&amp;Dashboard!$E$4+28,'Registro de mermas'!$A$2:$A$301,"&lt;="&amp;MIN(Dashboard!$E$4+34,Dashboard!$G$4)))</f>
        <v>0</v>
      </c>
      <c r="K6" t="str">
        <f>Productos!B6</f>
        <v>Cebolla</v>
      </c>
      <c r="L6" s="2">
        <f ca="1">SUMIFS('Registro de mermas'!$I$2:$I$301,'Registro de mermas'!$B$2:$B$301,Productos!A6,'Registro de mermas'!$A$2:$A$301,"&gt;="&amp;Dashboard!$E$4,'Registro de mermas'!$A$2:$A$301,"&lt;="&amp;Dashboard!$G$4)</f>
        <v>1.9</v>
      </c>
    </row>
    <row r="7" spans="1:12">
      <c r="A7" t="s">
        <v>93</v>
      </c>
      <c r="B7" s="2">
        <f ca="1">SUMIFS('Registro de mermas'!$I$2:$I$301,'Registro de mermas'!$E$2:$E$301,A7,'Registro de mermas'!$A$2:$A$301,"&gt;="&amp;Dashboard!$E$4,'Registro de mermas'!$A$2:$A$301,"&lt;="&amp;Dashboard!$G$4)</f>
        <v>0</v>
      </c>
      <c r="C7">
        <f ca="1">COUNTIFS('Registro de mermas'!$E$2:$E$301,A7,'Registro de mermas'!$A$2:$A$301,"&gt;="&amp;Dashboard!$E$4,'Registro de mermas'!$A$2:$A$301,"&lt;="&amp;Dashboard!$G$4)</f>
        <v>0</v>
      </c>
      <c r="E7" t="s">
        <v>87</v>
      </c>
      <c r="F7" s="2">
        <f ca="1">SUMIFS('Registro de mermas'!$I$2:$I$301,'Registro de mermas'!$D$2:$D$301,E7,'Registro de mermas'!$A$2:$A$301,"&gt;="&amp;Dashboard!$E$4,'Registro de mermas'!$A$2:$A$301,"&lt;="&amp;Dashboard!$G$4)</f>
        <v>6.8</v>
      </c>
      <c r="I7" s="2"/>
      <c r="K7" t="str">
        <f>Productos!B7</f>
        <v>Limón</v>
      </c>
      <c r="L7" s="2">
        <f ca="1">SUMIFS('Registro de mermas'!$I$2:$I$301,'Registro de mermas'!$B$2:$B$301,Productos!A7,'Registro de mermas'!$A$2:$A$301,"&gt;="&amp;Dashboard!$E$4,'Registro de mermas'!$A$2:$A$301,"&lt;="&amp;Dashboard!$G$4)</f>
        <v>4.55</v>
      </c>
    </row>
    <row r="8" spans="1:12">
      <c r="B8" s="2"/>
      <c r="F8" s="2"/>
      <c r="I8" s="2"/>
      <c r="K8" t="str">
        <f>Productos!B8</f>
        <v>Arroz</v>
      </c>
      <c r="L8" s="2">
        <f ca="1">SUMIFS('Registro de mermas'!$I$2:$I$301,'Registro de mermas'!$B$2:$B$301,Productos!A8,'Registro de mermas'!$A$2:$A$301,"&gt;="&amp;Dashboard!$E$4,'Registro de mermas'!$A$2:$A$301,"&lt;="&amp;Dashboard!$G$4)</f>
        <v>5.76</v>
      </c>
    </row>
    <row r="9" spans="1:12">
      <c r="B9" s="2"/>
      <c r="F9" s="2"/>
      <c r="I9" s="2"/>
      <c r="K9" t="str">
        <f>Productos!B9</f>
        <v>Aceite</v>
      </c>
      <c r="L9" s="2">
        <f ca="1">SUMIFS('Registro de mermas'!$I$2:$I$301,'Registro de mermas'!$B$2:$B$301,Productos!A9,'Registro de mermas'!$A$2:$A$301,"&gt;="&amp;Dashboard!$E$4,'Registro de mermas'!$A$2:$A$301,"&lt;="&amp;Dashboard!$G$4)</f>
        <v>4.2750000000000004</v>
      </c>
    </row>
    <row r="10" spans="1:12">
      <c r="B10" s="2"/>
      <c r="F10" s="2"/>
      <c r="I10" s="2"/>
      <c r="K10" t="str">
        <f>Productos!B10</f>
        <v>Lechuga</v>
      </c>
      <c r="L10" s="2">
        <f ca="1">SUMIFS('Registro de mermas'!$I$2:$I$301,'Registro de mermas'!$B$2:$B$301,Productos!A10,'Registro de mermas'!$A$2:$A$301,"&gt;="&amp;Dashboard!$E$4,'Registro de mermas'!$A$2:$A$301,"&lt;="&amp;Dashboard!$G$4)</f>
        <v>7.2</v>
      </c>
    </row>
    <row r="11" spans="1:12">
      <c r="B11" s="2"/>
      <c r="F11" s="2"/>
      <c r="I11" s="2"/>
      <c r="K11" t="str">
        <f>Productos!B11</f>
        <v>Queso</v>
      </c>
      <c r="L11" s="2">
        <f ca="1">SUMIFS('Registro de mermas'!$I$2:$I$301,'Registro de mermas'!$B$2:$B$301,Productos!A11,'Registro de mermas'!$A$2:$A$301,"&gt;="&amp;Dashboard!$E$4,'Registro de mermas'!$A$2:$A$301,"&lt;="&amp;Dashboard!$G$4)</f>
        <v>7.25</v>
      </c>
    </row>
    <row r="12" spans="1:12">
      <c r="B12" s="2"/>
      <c r="F12" s="2"/>
      <c r="I12" s="2"/>
      <c r="K12" t="str">
        <f>Productos!B12</f>
        <v>Pan hamburguesa</v>
      </c>
      <c r="L12" s="2">
        <f ca="1">SUMIFS('Registro de mermas'!$I$2:$I$301,'Registro de mermas'!$B$2:$B$301,Productos!A12,'Registro de mermas'!$A$2:$A$301,"&gt;="&amp;Dashboard!$E$4,'Registro de mermas'!$A$2:$A$301,"&lt;="&amp;Dashboard!$G$4)</f>
        <v>9</v>
      </c>
    </row>
    <row r="13" spans="1:12">
      <c r="B13" s="2"/>
      <c r="F13" s="2"/>
      <c r="I13" s="2"/>
      <c r="K13" t="str">
        <f>Productos!B13</f>
        <v>Envase delivery</v>
      </c>
      <c r="L13" s="2">
        <f ca="1">SUMIFS('Registro de mermas'!$I$2:$I$301,'Registro de mermas'!$B$2:$B$301,Productos!A13,'Registro de mermas'!$A$2:$A$301,"&gt;="&amp;Dashboard!$E$4,'Registro de mermas'!$A$2:$A$301,"&lt;="&amp;Dashboard!$G$4)</f>
        <v>6.8</v>
      </c>
    </row>
    <row r="14" spans="1:12">
      <c r="B14" s="2"/>
      <c r="F14" s="2"/>
      <c r="I14" s="2"/>
      <c r="K14" t="str">
        <f>Productos!B14</f>
        <v>Leche</v>
      </c>
      <c r="L14" s="2">
        <f ca="1">SUMIFS('Registro de mermas'!$I$2:$I$301,'Registro de mermas'!$B$2:$B$301,Productos!A14,'Registro de mermas'!$A$2:$A$301,"&gt;="&amp;Dashboard!$E$4,'Registro de mermas'!$A$2:$A$301,"&lt;="&amp;Dashboard!$G$4)</f>
        <v>5.5</v>
      </c>
    </row>
    <row r="15" spans="1:12">
      <c r="B15" s="2"/>
      <c r="F15" s="2"/>
      <c r="I15" s="2"/>
      <c r="K15" t="str">
        <f>Productos!B15</f>
        <v>Tomate</v>
      </c>
      <c r="L15" s="2">
        <f ca="1">SUMIFS('Registro de mermas'!$I$2:$I$301,'Registro de mermas'!$B$2:$B$301,Productos!A15,'Registro de mermas'!$A$2:$A$301,"&gt;="&amp;Dashboard!$E$4,'Registro de mermas'!$A$2:$A$301,"&lt;="&amp;Dashboard!$G$4)</f>
        <v>4.4000000000000004</v>
      </c>
    </row>
    <row r="16" spans="1:12">
      <c r="B16" s="2"/>
      <c r="F16" s="2"/>
      <c r="I16" s="2"/>
      <c r="K16" t="str">
        <f>Productos!B16</f>
        <v>Pollo deshuesado</v>
      </c>
      <c r="L16" s="2">
        <f ca="1">SUMIFS('Registro de mermas'!$I$2:$I$301,'Registro de mermas'!$B$2:$B$301,Productos!A16,'Registro de mermas'!$A$2:$A$301,"&gt;="&amp;Dashboard!$E$4,'Registro de mermas'!$A$2:$A$301,"&lt;="&amp;Dashboard!$G$4)</f>
        <v>9.9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/>
  </sheetViews>
  <sheetFormatPr baseColWidth="10" defaultColWidth="9" defaultRowHeight="14.25"/>
  <cols>
    <col min="1" max="1" width="25" customWidth="1"/>
    <col min="2" max="2" width="104" customWidth="1"/>
  </cols>
  <sheetData>
    <row r="1" spans="1:2" ht="33.950000000000003" customHeight="1">
      <c r="A1" s="4" t="s">
        <v>94</v>
      </c>
      <c r="B1" s="4" t="s">
        <v>95</v>
      </c>
    </row>
    <row r="2" spans="1:2" ht="38.1" customHeight="1">
      <c r="A2" s="3" t="s">
        <v>96</v>
      </c>
      <c r="B2" s="3" t="s">
        <v>97</v>
      </c>
    </row>
    <row r="3" spans="1:2" ht="38.1" customHeight="1">
      <c r="A3" s="3" t="s">
        <v>98</v>
      </c>
      <c r="B3" s="3" t="s">
        <v>99</v>
      </c>
    </row>
    <row r="4" spans="1:2" ht="38.1" customHeight="1">
      <c r="A4" s="3" t="s">
        <v>100</v>
      </c>
      <c r="B4" s="3" t="s">
        <v>101</v>
      </c>
    </row>
    <row r="5" spans="1:2" ht="38.1" customHeight="1">
      <c r="A5" s="3" t="s">
        <v>102</v>
      </c>
      <c r="B5" s="3" t="s">
        <v>103</v>
      </c>
    </row>
    <row r="6" spans="1:2" ht="38.1" customHeight="1">
      <c r="A6" s="3" t="s">
        <v>104</v>
      </c>
      <c r="B6" s="3" t="s">
        <v>105</v>
      </c>
    </row>
    <row r="7" spans="1:2" ht="38.1" customHeight="1">
      <c r="A7" s="3" t="s">
        <v>106</v>
      </c>
      <c r="B7" s="3" t="s">
        <v>107</v>
      </c>
    </row>
    <row r="8" spans="1:2" ht="38.1" customHeight="1">
      <c r="A8" s="3" t="s">
        <v>108</v>
      </c>
      <c r="B8" s="3" t="s">
        <v>109</v>
      </c>
    </row>
    <row r="9" spans="1:2" ht="38.1" customHeight="1">
      <c r="A9" s="3" t="s">
        <v>110</v>
      </c>
      <c r="B9" s="3" t="s">
        <v>111</v>
      </c>
    </row>
    <row r="10" spans="1:2" ht="38.1" customHeight="1">
      <c r="A10" s="3" t="s">
        <v>112</v>
      </c>
      <c r="B10" s="3" t="s">
        <v>113</v>
      </c>
    </row>
    <row r="11" spans="1:2" ht="38.1" customHeight="1">
      <c r="A11" s="3" t="s">
        <v>114</v>
      </c>
      <c r="B11" s="3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"/>
  <sheetViews>
    <sheetView workbookViewId="0"/>
  </sheetViews>
  <sheetFormatPr baseColWidth="10" defaultColWidth="9" defaultRowHeight="14.25"/>
  <cols>
    <col min="1" max="1" width="28" customWidth="1"/>
    <col min="2" max="2" width="86" customWidth="1"/>
  </cols>
  <sheetData>
    <row r="1" spans="1:2" ht="33.950000000000003" customHeight="1">
      <c r="A1" s="4" t="s">
        <v>116</v>
      </c>
      <c r="B1" s="4" t="s">
        <v>117</v>
      </c>
    </row>
    <row r="2" spans="1:2">
      <c r="A2" t="s">
        <v>118</v>
      </c>
      <c r="B2" t="s">
        <v>119</v>
      </c>
    </row>
    <row r="3" spans="1:2">
      <c r="A3" t="s">
        <v>120</v>
      </c>
      <c r="B3" s="1">
        <v>46266</v>
      </c>
    </row>
    <row r="4" spans="1:2">
      <c r="A4" t="s">
        <v>121</v>
      </c>
      <c r="B4" s="1">
        <v>46295</v>
      </c>
    </row>
    <row r="5" spans="1:2">
      <c r="A5" t="s">
        <v>122</v>
      </c>
      <c r="B5" t="s">
        <v>123</v>
      </c>
    </row>
    <row r="6" spans="1:2">
      <c r="A6" t="s">
        <v>124</v>
      </c>
      <c r="B6" t="s">
        <v>125</v>
      </c>
    </row>
    <row r="7" spans="1:2" ht="15">
      <c r="A7" s="6" t="s">
        <v>126</v>
      </c>
      <c r="B7" s="3" t="s">
        <v>127</v>
      </c>
    </row>
    <row r="8" spans="1:2" ht="15">
      <c r="A8" s="6" t="s">
        <v>128</v>
      </c>
      <c r="B8" s="3" t="s">
        <v>129</v>
      </c>
    </row>
    <row r="9" spans="1:2" ht="29.25">
      <c r="A9" s="6" t="s">
        <v>130</v>
      </c>
      <c r="B9" s="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Dashboard</vt:lpstr>
      <vt:lpstr>Registro de mermas</vt:lpstr>
      <vt:lpstr>Productos</vt:lpstr>
      <vt:lpstr>Resumen</vt:lpstr>
      <vt:lpstr>Guía de uso</vt:lpstr>
      <vt:lpstr>Configuración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2026-09-29T15:01:17Z</dcterms:modified>
</cp:coreProperties>
</file>