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52fb8f2fd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13f95b23bda4e7b"/>
    <x:sheet xmlns:r="http://schemas.openxmlformats.org/officeDocument/2006/relationships" name="Cierres diarios" sheetId="2" r:id="R84a972cb337d4333"/>
    <x:sheet xmlns:r="http://schemas.openxmlformats.org/officeDocument/2006/relationships" name="Ventas por medio" sheetId="3" r:id="R1cf93c4565554c2f"/>
    <x:sheet xmlns:r="http://schemas.openxmlformats.org/officeDocument/2006/relationships" name="Movimientos efectivo" sheetId="4" r:id="R2111d2f2f43949ea"/>
    <x:sheet xmlns:r="http://schemas.openxmlformats.org/officeDocument/2006/relationships" name="Resumen" sheetId="5" r:id="R9d49dd8fa6a84341"/>
    <x:sheet xmlns:r="http://schemas.openxmlformats.org/officeDocument/2006/relationships" name="Guía de uso" sheetId="6" r:id="R3cb1d13a17974835"/>
    <x:sheet xmlns:r="http://schemas.openxmlformats.org/officeDocument/2006/relationships" name="Configuración" sheetId="7" r:id="Rdfe11ad4bd6a42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S/ &quot; #,##0.00"/>
    <x:numFmt numFmtId="202" formatCode="0"/>
  </x:numFmts>
  <x:fonts count="9">
    <x:font>
      <x:sz val="11"/>
      <x:name val="Carlito"/>
    </x:font>
    <x:font>
      <x:b/>
      <x:sz val="19"/>
      <x:color rgb="FFFFFFFF"/>
      <x:name val="Carlito"/>
    </x:font>
    <x:font>
      <x:sz val="11"/>
      <x:color rgb="FF64748B"/>
      <x:name val="Carlito"/>
    </x:font>
    <x:font>
      <x:b/>
      <x:sz val="11"/>
      <x:color rgb="FFFFFFFF"/>
      <x:name val="Carlito"/>
    </x:font>
    <x:font>
      <x:b/>
      <x:sz val="11"/>
      <x:color rgb="FF15803D"/>
      <x:name val="Carlito"/>
    </x:font>
    <x:font>
      <x:b/>
      <x:sz val="10"/>
      <x:color rgb="FF15803D"/>
      <x:name val="Carlito"/>
    </x:font>
    <x:font>
      <x:b/>
      <x:sz val="18"/>
      <x:color rgb="FF17212D"/>
      <x:name val="Carlito"/>
    </x:font>
    <x:font>
      <x:sz val="10"/>
      <x:color rgb="FF24476A"/>
      <x:name val="Carlito"/>
    </x:font>
    <x:font>
      <x:b/>
      <x:sz val="1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2D"/>
      </x:patternFill>
    </x:fill>
    <x:fill>
      <x:patternFill patternType="solid">
        <x:fgColor rgb="FFE4F6EA"/>
      </x:patternFill>
    </x:fill>
    <x:fill>
      <x:patternFill patternType="solid">
        <x:fgColor rgb="FFEAF3EF"/>
      </x:patternFill>
    </x:fill>
    <x:fill>
      <x:patternFill patternType="solid">
        <x:fgColor rgb="FFF4F8F6"/>
      </x:patternFill>
    </x:fill>
    <x:fill>
      <x:patternFill patternType="solid">
        <x:fgColor rgb="FFEAF1FA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201" fontId="6" fillId="5" borderId="0" xfId="0" applyNumberFormat="1" applyFont="1" applyFill="1" applyBorder="1"/>
    <x:xf numFmtId="201" fontId="6" fillId="5" borderId="1" xfId="0" applyNumberFormat="1" applyFont="1" applyFill="1" applyBorder="1"/>
    <x:xf numFmtId="202" fontId="6" fillId="5" borderId="0" xfId="0" applyNumberFormat="1" applyFont="1" applyFill="1" applyBorder="1"/>
    <x:xf numFmtId="202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8E7"/>
        </x:patternFill>
      </x:fill>
    </x:dxf>
    <x:dxf>
      <x:font>
        <x:color rgb="FF15803D"/>
      </x:font>
      <x:fill>
        <x:patternFill patternType="solid">
          <x:bgColor rgb="FFDDF5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733ca779e4d19" /><Relationship Type="http://schemas.openxmlformats.org/officeDocument/2006/relationships/theme" Target="/xl/theme/theme1.xml" Id="Rfe5b611b55c34660" /><Relationship Type="http://schemas.openxmlformats.org/officeDocument/2006/relationships/sharedStrings" Target="/xl/sharedStrings.xml" Id="R54f286b73c044b88" /><Relationship Type="http://schemas.openxmlformats.org/officeDocument/2006/relationships/worksheet" Target="/xl/worksheets/sheet1.xml" Id="R313f95b23bda4e7b" /><Relationship Type="http://schemas.openxmlformats.org/officeDocument/2006/relationships/worksheet" Target="/xl/worksheets/sheet2.xml" Id="R84a972cb337d4333" /><Relationship Type="http://schemas.openxmlformats.org/officeDocument/2006/relationships/worksheet" Target="/xl/worksheets/sheet3.xml" Id="R1cf93c4565554c2f" /><Relationship Type="http://schemas.openxmlformats.org/officeDocument/2006/relationships/worksheet" Target="/xl/worksheets/sheet4.xml" Id="R2111d2f2f43949ea" /><Relationship Type="http://schemas.openxmlformats.org/officeDocument/2006/relationships/worksheet" Target="/xl/worksheets/sheet5.xml" Id="R9d49dd8fa6a84341" /><Relationship Type="http://schemas.openxmlformats.org/officeDocument/2006/relationships/worksheet" Target="/xl/worksheets/sheet6.xml" Id="R3cb1d13a17974835" /><Relationship Type="http://schemas.openxmlformats.org/officeDocument/2006/relationships/worksheet" Target="/xl/worksheets/sheet7.xml" Id="Rdfe11ad4bd6a42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20cee6b64524eb8" /><Relationship Type="http://schemas.openxmlformats.org/officeDocument/2006/relationships/chart" Target="/xl/drawings/charts/chart2.xml" Id="R265fda6385f143eb" /><Relationship Type="http://schemas.openxmlformats.org/officeDocument/2006/relationships/chart" Target="/xl/drawings/charts/chart3.xml" Id="Rea59ba5318ba4e2b" /><Relationship Type="http://schemas.openxmlformats.org/officeDocument/2006/relationships/chart" Target="/xl/drawings/charts/chart4.xml" Id="R0e5cf9e1c66b4b6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Ventas por medio de pago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Ventas sistema</c:v>
          </c:tx>
          <c:cat>
            <c:strRef>
              <c:f>'Resumen'!$A$2:$A$7</c:f>
              <c:strCache>
                <c:ptCount val="0"/>
              </c:strCache>
            </c:strRef>
          </c:cat>
          <c:val>
            <c:numRef>
              <c:f>'Resumen'!$B$2:$B$7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Diferencias por medio de pago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Ventas sistema</c:v>
          </c:tx>
          <c:cat>
            <c:strRef>
              <c:f>'Resumen'!$A$2:$A$7</c:f>
              <c:strCache>
                <c:ptCount val="0"/>
              </c:strCache>
            </c:strRef>
          </c:cat>
          <c:val>
            <c:numRef>
              <c:f>'Resumen'!$B$2:$B$7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Diferencia</c:v>
          </c:tx>
          <c:cat>
            <c:strRef>
              <c:f>'Resumen'!$A$2:$A$7</c:f>
              <c:strCache>
                <c:ptCount val="0"/>
              </c:strCache>
            </c:strRef>
          </c:cat>
          <c:val>
            <c:numRef>
              <c:f>'Resumen'!$C$2:$C$7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Evolución diaria de ventas (ejemplo)</a:t>
            </a:r>
          </a:p>
        </c:rich>
      </c:tx>
    </c:title>
    <c:plotArea>
      <c:lineChart>
        <c:grouping val="standard"/>
        <c:ser>
          <c:idx val="0"/>
          <c:order val="0"/>
          <c:tx>
            <c:v>Ventas</c:v>
          </c:tx>
          <c:marker>
            <c:symbol val="none"/>
          </c:marker>
          <c:cat>
            <c:strRef>
              <c:f>'Resumen'!$J$2:$J$6</c:f>
              <c:strCache>
                <c:ptCount val="0"/>
              </c:strCache>
            </c:strRef>
          </c:cat>
          <c:val>
            <c:numRef>
              <c:f>'Resumen'!$K$2:$K$6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Diferencias por día (ejemplo)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Ventas</c:v>
          </c:tx>
          <c:cat>
            <c:strRef>
              <c:f>'Resumen'!$J$2:$J$6</c:f>
              <c:strCache>
                <c:ptCount val="0"/>
              </c:strCache>
            </c:strRef>
          </c:cat>
          <c:val>
            <c:numRef>
              <c:f>'Resumen'!$K$2:$K$6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Diferencia</c:v>
          </c:tx>
          <c:cat>
            <c:strRef>
              <c:f>'Resumen'!$J$2:$J$6</c:f>
              <c:strCache>
                <c:ptCount val="0"/>
              </c:strCache>
            </c:strRef>
          </c:cat>
          <c:val>
            <c:numRef>
              <c:f>'Resumen'!$L$2:$L$6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20cee6b64524eb8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5fda6385f143eb"/>
        </a:graphicData>
      </a:graphic>
    </xdr:graphicFrame>
    <xdr:clientData/>
  </xdr:twoCellAnchor>
  <xdr:twoCellAnchor>
    <xdr:from>
      <xdr:col>0</xdr:col>
      <xdr:colOff>0</xdr:colOff>
      <xdr:row>46</xdr:row>
      <xdr:rowOff>0</xdr:rowOff>
    </xdr:from>
    <xdr:to>
      <xdr:col>8</xdr:col>
      <xdr:colOff>0</xdr:colOff>
      <xdr:row>60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59ba5318ba4e2b"/>
        </a:graphicData>
      </a:graphic>
    </xdr:graphicFrame>
    <xdr:clientData/>
  </xdr:twoCellAnchor>
  <xdr:twoCellAnchor>
    <xdr:from>
      <xdr:col>0</xdr:col>
      <xdr:colOff>0</xdr:colOff>
      <xdr:row>61</xdr:row>
      <xdr:rowOff>0</xdr:rowOff>
    </xdr:from>
    <xdr:to>
      <xdr:col>8</xdr:col>
      <xdr:colOff>0</xdr:colOff>
      <xdr:row>75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5cf9e1c66b4b6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3" name="CierresCajaRyori" displayName="CierresCajaRyori" ref="A1:M101" headerRowCount="1" totalsRowCount="0" totalsRowShown="0">
  <x:tableColumns count="13">
    <x:tableColumn id="1" name="Fecha"/>
    <x:tableColumn id="2" name="Turno"/>
    <x:tableColumn id="3" name="Responsable"/>
    <x:tableColumn id="4" name="Fondo inicial"/>
    <x:tableColumn id="5" name="Ventas efectivo"/>
    <x:tableColumn id="6" name="Entradas efectivo"/>
    <x:tableColumn id="7" name="Salidas efectivo"/>
    <x:tableColumn id="8" name="Efectivo esperado"/>
    <x:tableColumn id="9" name="Efectivo contado"/>
    <x:tableColumn id="10" name="Diferencia efectivo"/>
    <x:tableColumn id="11" name="Diferencia digital"/>
    <x:tableColumn id="12" name="Diferencia total"/>
    <x:tableColumn id="13" name="Estad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VentasMediosRyori" displayName="VentasMediosRyori" ref="A1:F301" headerRowCount="1" totalsRowCount="0" totalsRowShown="0">
  <x:tableColumns count="6">
    <x:tableColumn id="1" name="Fecha"/>
    <x:tableColumn id="2" name="Turno"/>
    <x:tableColumn id="3" name="Medio"/>
    <x:tableColumn id="4" name="Ventas sistema"/>
    <x:tableColumn id="5" name="Importe verificado"/>
    <x:tableColumn id="6" name="Diferenci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MovimientosCajaRyori" displayName="MovimientosCajaRyori" ref="A1:F201" headerRowCount="1" totalsRowCount="0" totalsRowShown="0">
  <x:tableColumns count="6">
    <x:tableColumn id="1" name="Fecha"/>
    <x:tableColumn id="2" name="Turno"/>
    <x:tableColumn id="3" name="Tipo"/>
    <x:tableColumn id="4" name="Concepto"/>
    <x:tableColumn id="5" name="Importe S/"/>
    <x:tableColumn id="6" name="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510b8cc79242e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4b92dccf37345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7714d1cbf194f4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df46802c24d4c9b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6" t="str">
        <x:v>RYORI  /  CIERRE DIARIO DE CAJA</x:v>
      </x:c>
      <x:c r="B1" s="6"/>
      <x:c r="C1" s="6"/>
      <x:c r="D1" s="6"/>
      <x:c r="E1" s="6"/>
      <x:c r="F1" s="6"/>
      <x:c r="G1" s="6"/>
      <x:c r="H1" s="6"/>
    </x:row>
    <x:row r="2">
      <x:c r="A2" s="6"/>
      <x:c r="B2" s="6"/>
      <x:c r="C2" s="6"/>
      <x:c r="D2" s="6"/>
      <x:c r="E2" s="6"/>
      <x:c r="F2" s="6"/>
      <x:c r="G2" s="6"/>
      <x:c r="H2" s="6"/>
    </x:row>
    <x:row r="3">
      <x:c r="A3" s="10" t="str">
        <x:v>Ventas, conciliación por medio de pago y diferencias de caja.</x:v>
      </x:c>
      <x:c r="B3" s="10"/>
      <x:c r="C3" s="10"/>
      <x:c r="D3" s="10"/>
      <x:c r="E3" s="10"/>
      <x:c r="F3" s="10"/>
      <x:c r="G3" s="10"/>
      <x:c r="H3" s="10"/>
    </x:row>
    <x:row r="4">
      <x:c r="A4" s="12" t="str">
        <x:v>PERÍODO</x:v>
      </x:c>
      <x:c r="B4" s="15" t="str">
        <x:v>Todo el historial</x:v>
      </x:c>
      <x:c r="D4" t="str">
        <x:v>Desde</x:v>
      </x:c>
      <x:c r="E4" s="2" t="n">
        <x:f>IF(B4="Hoy",TODAY(),IF(B4="Esta semana",TODAY()-WEEKDAY(TODAY(),2)+1,IF(B4="Este mes",DATE(YEAR(TODAY()),MONTH(TODAY()),1),IF(B4="Personalizado",'Configuración'!B3,DATE(2000,1,1)))))</x:f>
        <x:v>36526</x:v>
      </x:c>
      <x:c r="F4" t="str">
        <x:v>Hasta</x:v>
      </x:c>
      <x:c r="G4" s="2" t="n">
        <x:f>IF(B4="Hoy",TODAY(),IF(B4="Esta semana",TODAY()-WEEKDAY(TODAY(),2)+7,IF(B4="Este mes",EOMONTH(TODAY(),0),IF(B4="Personalizado",'Configuración'!B4,DATE(2100,12,31)))))</x:f>
        <x:v>73415</x:v>
      </x:c>
    </x:row>
    <x:row r="6">
      <x:c r="A6" s="19" t="str">
        <x:v>VENTAS DEL PERÍODO</x:v>
      </x:c>
      <x:c r="B6" s="19"/>
      <x:c r="C6" s="19"/>
      <x:c r="E6" s="19" t="str">
        <x:v>DIFERENCIA TOTAL</x:v>
      </x:c>
      <x:c r="F6" s="19"/>
      <x:c r="G6" s="19"/>
    </x:row>
    <x:row r="7">
      <x:c r="A7" s="26" t="n">
        <x:f>SUM(Resumen!B2:B7)</x:f>
        <x:v>9430</x:v>
      </x:c>
      <x:c r="B7" s="26"/>
      <x:c r="C7" s="26"/>
      <x:c r="E7" s="26" t="n">
        <x:f>SUMIFS('Cierres diarios'!$L$2:$L$101,'Cierres diarios'!$A$2:$A$101,"&gt;="&amp;E4,'Cierres diarios'!$A$2:$A$101,"&lt;="&amp;G4)</x:f>
        <x:v>-6</x:v>
      </x:c>
      <x:c r="F7" s="26"/>
      <x:c r="G7" s="26"/>
    </x:row>
    <x:row r="8">
      <x:c r="A8" s="26"/>
      <x:c r="B8" s="26"/>
      <x:c r="C8" s="26"/>
      <x:c r="E8" s="26"/>
      <x:c r="F8" s="26"/>
      <x:c r="G8" s="26"/>
    </x:row>
    <x:row r="10">
      <x:c r="A10" s="19" t="str">
        <x:v>CIERRES REGISTRADOS</x:v>
      </x:c>
      <x:c r="B10" s="19"/>
      <x:c r="C10" s="19"/>
      <x:c r="E10" s="19" t="str">
        <x:v>CIERRES CON DIFERENCIA</x:v>
      </x:c>
      <x:c r="F10" s="19"/>
      <x:c r="G10" s="19"/>
    </x:row>
    <x:row r="11">
      <x:c r="A11" s="28" t="n">
        <x:f>COUNTIFS('Cierres diarios'!$A$2:$A$101,"&gt;="&amp;E4,'Cierres diarios'!$A$2:$A$101,"&lt;="&amp;G4)</x:f>
        <x:v>5</x:v>
      </x:c>
      <x:c r="B11" s="28"/>
      <x:c r="C11" s="28"/>
      <x:c r="E11" s="28" t="n">
        <x:f>COUNTIFS('Cierres diarios'!$A$2:$A$101,"&gt;="&amp;E4,'Cierres diarios'!$A$2:$A$101,"&lt;="&amp;G4,'Cierres diarios'!$M$2:$M$101,"Faltante")+COUNTIFS('Cierres diarios'!$A$2:$A$101,"&gt;="&amp;E4,'Cierres diarios'!$A$2:$A$101,"&lt;="&amp;G4,'Cierres diarios'!$M$2:$M$101,"Sobrante")</x:f>
        <x:v>4</x:v>
      </x:c>
      <x:c r="F11" s="28"/>
      <x:c r="G11" s="28"/>
    </x:row>
    <x:row r="12">
      <x:c r="A12" s="28"/>
      <x:c r="B12" s="28"/>
      <x:c r="C12" s="28"/>
      <x:c r="E12" s="28"/>
      <x:c r="F12" s="28"/>
      <x:c r="G12" s="28"/>
    </x:row>
    <x:row r="14">
      <x:c r="A14" s="33" t="str">
        <x:v>Elige Hoy, Esta semana, Este mes, Personalizado o Todo el historial. Para cambiar fechas personalizadas, usa Configuración. La diferencia positiva es sobrante; negativa es faltante.</x:v>
      </x:c>
      <x:c r="B14" s="33"/>
      <x:c r="C14" s="33"/>
      <x:c r="D14" s="33"/>
      <x:c r="E14" s="33"/>
      <x:c r="F14" s="33"/>
      <x:c r="G14" s="33"/>
      <x:c r="H14" s="33"/>
    </x:row>
    <x:row r="15">
      <x:c r="A15" s="33"/>
      <x:c r="B15" s="33"/>
      <x:c r="C15" s="33"/>
      <x:c r="D15" s="33"/>
      <x:c r="E15" s="33"/>
      <x:c r="F15" s="33"/>
      <x:c r="G15" s="33"/>
      <x:c r="H15" s="33"/>
    </x:row>
    <x:row r="77">
      <x:c r="A77" s="38" t="str">
        <x:v>Excel ayuda a conciliar tus cobros. Ryori integra ventas, medios de pago y cierres para reducir registros manuales.</x:v>
      </x:c>
      <x:c r="B77" s="38"/>
      <x:c r="C77" s="38"/>
      <x:c r="D77" s="38"/>
      <x:c r="E77" s="38"/>
      <x:c r="F77" s="38"/>
      <x:c r="G77" s="38"/>
      <x:c r="H77" s="38"/>
    </x:row>
    <x:row r="78">
      <x:c r="A78" s="38"/>
      <x:c r="B78" s="38"/>
      <x:c r="C78" s="38"/>
      <x:c r="D78" s="38"/>
      <x:c r="E78" s="38"/>
      <x:c r="F78" s="38"/>
      <x:c r="G78" s="38"/>
      <x:c r="H78" s="38"/>
    </x:row>
    <x:row r="79">
      <x:c r="A79" s="38"/>
      <x:c r="B79" s="38"/>
      <x:c r="C79" s="38"/>
      <x:c r="D79" s="38"/>
      <x:c r="E79" s="38"/>
      <x:c r="F79" s="38"/>
      <x:c r="G79" s="38"/>
      <x:c r="H79" s="38"/>
    </x:row>
  </x:sheetData>
  <x:mergeCells>
    <x:mergeCell ref="A1:H2"/>
    <x:mergeCell ref="A3:H3"/>
    <x:mergeCell ref="A6:C6"/>
    <x:mergeCell ref="A7:C8"/>
    <x:mergeCell ref="E6:G6"/>
    <x:mergeCell ref="E7:G8"/>
    <x:mergeCell ref="A10:C10"/>
    <x:mergeCell ref="A11:C12"/>
    <x:mergeCell ref="E10:G10"/>
    <x:mergeCell ref="E11:G12"/>
    <x:mergeCell ref="A14:H15"/>
    <x:mergeCell ref="A77:H79"/>
  </x:mergeCells>
  <x:dataValidations count="1">
    <x:dataValidation type="list" sqref="B4">
      <x:formula1>"Hoy,Esta semana,Este mes,Personalizado,Todo el historial"</x:formula1>
    </x:dataValidation>
  </x:dataValidations>
  <x:pageMargins left="0.7" right="0.7" top="0.75" bottom="0.75" header="0.3" footer="0.3"/>
  <x:drawing xmlns:r="http://schemas.openxmlformats.org/officeDocument/2006/relationships" r:id="Rac510b8cc79242e2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19" hidden="0" customWidth="1"/>
    <x:col min="13" max="13" width="17" hidden="0" customWidth="1"/>
  </x:cols>
  <x:sheetData>
    <x:row r="1" ht="34" customHeight="1">
      <x:c r="A1" s="43" t="str">
        <x:v>Fecha</x:v>
      </x:c>
      <x:c r="B1" s="43" t="str">
        <x:v>Turno</x:v>
      </x:c>
      <x:c r="C1" s="43" t="str">
        <x:v>Responsable</x:v>
      </x:c>
      <x:c r="D1" s="43" t="str">
        <x:v>Fondo inicial</x:v>
      </x:c>
      <x:c r="E1" s="43" t="str">
        <x:v>Ventas efectivo</x:v>
      </x:c>
      <x:c r="F1" s="43" t="str">
        <x:v>Entradas efectivo</x:v>
      </x:c>
      <x:c r="G1" s="43" t="str">
        <x:v>Salidas efectivo</x:v>
      </x:c>
      <x:c r="H1" s="43" t="str">
        <x:v>Efectivo esperado</x:v>
      </x:c>
      <x:c r="I1" s="43" t="str">
        <x:v>Efectivo contado</x:v>
      </x:c>
      <x:c r="J1" s="43" t="str">
        <x:v>Diferencia efectivo</x:v>
      </x:c>
      <x:c r="K1" s="43" t="str">
        <x:v>Diferencia digital</x:v>
      </x:c>
      <x:c r="L1" s="43" t="str">
        <x:v>Diferencia total</x:v>
      </x:c>
      <x:c r="M1" s="43" t="str">
        <x:v>Estado</x:v>
      </x:c>
    </x:row>
    <x:row r="2">
      <x:c r="A2" s="2" t="n">
        <x:v>46289</x:v>
      </x:c>
      <x:c r="B2" t="str">
        <x:v>Día</x:v>
      </x:c>
      <x:c r="C2" t="str">
        <x:v>Ana</x:v>
      </x:c>
      <x:c r="D2" s="48" t="n">
        <x:v>150</x:v>
      </x:c>
      <x:c r="E2" s="48" t="n">
        <x:f>IF(A2="","",SUMIFS('Ventas por medio'!$D$2:$D$301,'Ventas por medio'!$A$2:$A$301,A2,'Ventas por medio'!$B$2:$B$301,B2,'Ventas por medio'!$C$2:$C$301,"Efectivo"))</x:f>
        <x:v>620</x:v>
      </x:c>
      <x:c r="F2" s="48" t="n">
        <x:f>IF(A2="","",SUMIFS('Movimientos efectivo'!$E$2:$E$201,'Movimientos efectivo'!$A$2:$A$201,A2,'Movimientos efectivo'!$B$2:$B$201,B2,'Movimientos efectivo'!$C$2:$C$201,"Entrada"))</x:f>
        <x:v>0</x:v>
      </x:c>
      <x:c r="G2" s="48" t="n">
        <x:f>IF(A2="","",SUMIFS('Movimientos efectivo'!$E$2:$E$201,'Movimientos efectivo'!$A$2:$A$201,A2,'Movimientos efectivo'!$B$2:$B$201,B2,'Movimientos efectivo'!$C$2:$C$201,"Salida"))</x:f>
        <x:v>95</x:v>
      </x:c>
      <x:c r="H2" s="48" t="n">
        <x:f>IF(A2="","",D2+E2+F2-G2)</x:f>
        <x:v>675</x:v>
      </x:c>
      <x:c r="I2" s="48" t="n">
        <x:v>670</x:v>
      </x:c>
      <x:c r="J2" s="48" t="n">
        <x:f>IF(OR(A2="",I2=""),"",I2-H2)</x:f>
        <x:v>-5</x:v>
      </x:c>
      <x:c r="K2" s="48" t="n">
        <x:f>IF(A2="","",SUMIFS('Ventas por medio'!$F$2:$F$301,'Ventas por medio'!$A$2:$A$301,A2,'Ventas por medio'!$B$2:$B$301,B2,'Ventas por medio'!$C$2:$C$301,"&lt;&gt;Efectivo"))</x:f>
        <x:v>0</x:v>
      </x:c>
      <x:c r="L2" s="48" t="n">
        <x:f>IF(OR(A2="",I2=""),"",I2-H2+K2)</x:f>
        <x:v>-5</x:v>
      </x:c>
      <x:c r="M2" t="str">
        <x:f>IF(OR(A2="",I2=""),"Pendiente",IF(ABS(L2)&lt;0.005,"Cuadrado",IF(L2&lt;0,"Faltante","Sobrante")))</x:f>
        <x:v>Faltante</x:v>
      </x:c>
    </x:row>
    <x:row r="3">
      <x:c r="A3" s="2" t="n">
        <x:v>46290</x:v>
      </x:c>
      <x:c r="B3" t="str">
        <x:v>Día</x:v>
      </x:c>
      <x:c r="C3" t="str">
        <x:v>Luis</x:v>
      </x:c>
      <x:c r="D3" s="48" t="n">
        <x:v>150</x:v>
      </x:c>
      <x:c r="E3" s="48" t="n">
        <x:f>IF(A3="","",SUMIFS('Ventas por medio'!$D$2:$D$301,'Ventas por medio'!$A$2:$A$301,A3,'Ventas por medio'!$B$2:$B$301,B3,'Ventas por medio'!$C$2:$C$301,"Efectivo"))</x:f>
        <x:v>740</x:v>
      </x:c>
      <x:c r="F3" s="48" t="n">
        <x:f>IF(A3="","",SUMIFS('Movimientos efectivo'!$E$2:$E$201,'Movimientos efectivo'!$A$2:$A$201,A3,'Movimientos efectivo'!$B$2:$B$201,B3,'Movimientos efectivo'!$C$2:$C$201,"Entrada"))</x:f>
        <x:v>20</x:v>
      </x:c>
      <x:c r="G3" s="48" t="n">
        <x:f>IF(A3="","",SUMIFS('Movimientos efectivo'!$E$2:$E$201,'Movimientos efectivo'!$A$2:$A$201,A3,'Movimientos efectivo'!$B$2:$B$201,B3,'Movimientos efectivo'!$C$2:$C$201,"Salida"))</x:f>
        <x:v>110</x:v>
      </x:c>
      <x:c r="H3" s="48" t="n">
        <x:f>IF(A3="","",D3+E3+F3-G3)</x:f>
        <x:v>800</x:v>
      </x:c>
      <x:c r="I3" s="48" t="n">
        <x:v>800</x:v>
      </x:c>
      <x:c r="J3" s="48" t="n">
        <x:f>IF(OR(A3="",I3=""),"",I3-H3)</x:f>
        <x:v>0</x:v>
      </x:c>
      <x:c r="K3" s="48" t="n">
        <x:f>IF(A3="","",SUMIFS('Ventas por medio'!$F$2:$F$301,'Ventas por medio'!$A$2:$A$301,A3,'Ventas por medio'!$B$2:$B$301,B3,'Ventas por medio'!$C$2:$C$301,"&lt;&gt;Efectivo"))</x:f>
        <x:v>0</x:v>
      </x:c>
      <x:c r="L3" s="48" t="n">
        <x:f>IF(OR(A3="",I3=""),"",I3-H3+K3)</x:f>
        <x:v>0</x:v>
      </x:c>
      <x:c r="M3" t="str">
        <x:f>IF(OR(A3="",I3=""),"Pendiente",IF(ABS(L3)&lt;0.005,"Cuadrado",IF(L3&lt;0,"Faltante","Sobrante")))</x:f>
        <x:v>Cuadrado</x:v>
      </x:c>
    </x:row>
    <x:row r="4">
      <x:c r="A4" s="2" t="n">
        <x:v>46291</x:v>
      </x:c>
      <x:c r="B4" t="str">
        <x:v>Día</x:v>
      </x:c>
      <x:c r="C4" t="str">
        <x:v>Ana</x:v>
      </x:c>
      <x:c r="D4" s="48" t="n">
        <x:v>150</x:v>
      </x:c>
      <x:c r="E4" s="48" t="n">
        <x:f>IF(A4="","",SUMIFS('Ventas por medio'!$D$2:$D$301,'Ventas por medio'!$A$2:$A$301,A4,'Ventas por medio'!$B$2:$B$301,B4,'Ventas por medio'!$C$2:$C$301,"Efectivo"))</x:f>
        <x:v>920</x:v>
      </x:c>
      <x:c r="F4" s="48" t="n">
        <x:f>IF(A4="","",SUMIFS('Movimientos efectivo'!$E$2:$E$201,'Movimientos efectivo'!$A$2:$A$201,A4,'Movimientos efectivo'!$B$2:$B$201,B4,'Movimientos efectivo'!$C$2:$C$201,"Entrada"))</x:f>
        <x:v>0</x:v>
      </x:c>
      <x:c r="G4" s="48" t="n">
        <x:f>IF(A4="","",SUMIFS('Movimientos efectivo'!$E$2:$E$201,'Movimientos efectivo'!$A$2:$A$201,A4,'Movimientos efectivo'!$B$2:$B$201,B4,'Movimientos efectivo'!$C$2:$C$201,"Salida"))</x:f>
        <x:v>180</x:v>
      </x:c>
      <x:c r="H4" s="48" t="n">
        <x:f>IF(A4="","",D4+E4+F4-G4)</x:f>
        <x:v>890</x:v>
      </x:c>
      <x:c r="I4" s="48" t="n">
        <x:v>885</x:v>
      </x:c>
      <x:c r="J4" s="48" t="n">
        <x:f>IF(OR(A4="",I4=""),"",I4-H4)</x:f>
        <x:v>-5</x:v>
      </x:c>
      <x:c r="K4" s="48" t="n">
        <x:f>IF(A4="","",SUMIFS('Ventas por medio'!$F$2:$F$301,'Ventas por medio'!$A$2:$A$301,A4,'Ventas por medio'!$B$2:$B$301,B4,'Ventas por medio'!$C$2:$C$301,"&lt;&gt;Efectivo"))</x:f>
        <x:v>-3</x:v>
      </x:c>
      <x:c r="L4" s="48" t="n">
        <x:f>IF(OR(A4="",I4=""),"",I4-H4+K4)</x:f>
        <x:v>-8</x:v>
      </x:c>
      <x:c r="M4" t="str">
        <x:f>IF(OR(A4="",I4=""),"Pendiente",IF(ABS(L4)&lt;0.005,"Cuadrado",IF(L4&lt;0,"Faltante","Sobrante")))</x:f>
        <x:v>Faltante</x:v>
      </x:c>
    </x:row>
    <x:row r="5">
      <x:c r="A5" s="2" t="n">
        <x:v>46292</x:v>
      </x:c>
      <x:c r="B5" t="str">
        <x:v>Día</x:v>
      </x:c>
      <x:c r="C5" t="str">
        <x:v>Luis</x:v>
      </x:c>
      <x:c r="D5" s="48" t="n">
        <x:v>150</x:v>
      </x:c>
      <x:c r="E5" s="48" t="n">
        <x:f>IF(A5="","",SUMIFS('Ventas por medio'!$D$2:$D$301,'Ventas por medio'!$A$2:$A$301,A5,'Ventas por medio'!$B$2:$B$301,B5,'Ventas por medio'!$C$2:$C$301,"Efectivo"))</x:f>
        <x:v>810</x:v>
      </x:c>
      <x:c r="F5" s="48" t="n">
        <x:f>IF(A5="","",SUMIFS('Movimientos efectivo'!$E$2:$E$201,'Movimientos efectivo'!$A$2:$A$201,A5,'Movimientos efectivo'!$B$2:$B$201,B5,'Movimientos efectivo'!$C$2:$C$201,"Entrada"))</x:f>
        <x:v>0</x:v>
      </x:c>
      <x:c r="G5" s="48" t="n">
        <x:f>IF(A5="","",SUMIFS('Movimientos efectivo'!$E$2:$E$201,'Movimientos efectivo'!$A$2:$A$201,A5,'Movimientos efectivo'!$B$2:$B$201,B5,'Movimientos efectivo'!$C$2:$C$201,"Salida"))</x:f>
        <x:v>125</x:v>
      </x:c>
      <x:c r="H5" s="48" t="n">
        <x:f>IF(A5="","",D5+E5+F5-G5)</x:f>
        <x:v>835</x:v>
      </x:c>
      <x:c r="I5" s="48" t="n">
        <x:v>845</x:v>
      </x:c>
      <x:c r="J5" s="48" t="n">
        <x:f>IF(OR(A5="",I5=""),"",I5-H5)</x:f>
        <x:v>10</x:v>
      </x:c>
      <x:c r="K5" s="48" t="n">
        <x:f>IF(A5="","",SUMIFS('Ventas por medio'!$F$2:$F$301,'Ventas por medio'!$A$2:$A$301,A5,'Ventas por medio'!$B$2:$B$301,B5,'Ventas por medio'!$C$2:$C$301,"&lt;&gt;Efectivo"))</x:f>
        <x:v>2</x:v>
      </x:c>
      <x:c r="L5" s="48" t="n">
        <x:f>IF(OR(A5="",I5=""),"",I5-H5+K5)</x:f>
        <x:v>12</x:v>
      </x:c>
      <x:c r="M5" t="str">
        <x:f>IF(OR(A5="",I5=""),"Pendiente",IF(ABS(L5)&lt;0.005,"Cuadrado",IF(L5&lt;0,"Faltante","Sobrante")))</x:f>
        <x:v>Sobrante</x:v>
      </x:c>
    </x:row>
    <x:row r="6">
      <x:c r="A6" s="2" t="n">
        <x:v>46293</x:v>
      </x:c>
      <x:c r="B6" t="str">
        <x:v>Día</x:v>
      </x:c>
      <x:c r="C6" t="str">
        <x:v>Ana</x:v>
      </x:c>
      <x:c r="D6" s="48" t="n">
        <x:v>150</x:v>
      </x:c>
      <x:c r="E6" s="48" t="n">
        <x:f>IF(A6="","",SUMIFS('Ventas por medio'!$D$2:$D$301,'Ventas por medio'!$A$2:$A$301,A6,'Ventas por medio'!$B$2:$B$301,B6,'Ventas por medio'!$C$2:$C$301,"Efectivo"))</x:f>
        <x:v>695</x:v>
      </x:c>
      <x:c r="F6" s="48" t="n">
        <x:f>IF(A6="","",SUMIFS('Movimientos efectivo'!$E$2:$E$201,'Movimientos efectivo'!$A$2:$A$201,A6,'Movimientos efectivo'!$B$2:$B$201,B6,'Movimientos efectivo'!$C$2:$C$201,"Entrada"))</x:f>
        <x:v>15</x:v>
      </x:c>
      <x:c r="G6" s="48" t="n">
        <x:f>IF(A6="","",SUMIFS('Movimientos efectivo'!$E$2:$E$201,'Movimientos efectivo'!$A$2:$A$201,A6,'Movimientos efectivo'!$B$2:$B$201,B6,'Movimientos efectivo'!$C$2:$C$201,"Salida"))</x:f>
        <x:v>105</x:v>
      </x:c>
      <x:c r="H6" s="48" t="n">
        <x:f>IF(A6="","",D6+E6+F6-G6)</x:f>
        <x:v>755</x:v>
      </x:c>
      <x:c r="I6" s="48" t="n">
        <x:v>750</x:v>
      </x:c>
      <x:c r="J6" s="48" t="n">
        <x:f>IF(OR(A6="",I6=""),"",I6-H6)</x:f>
        <x:v>-5</x:v>
      </x:c>
      <x:c r="K6" s="48" t="n">
        <x:f>IF(A6="","",SUMIFS('Ventas por medio'!$F$2:$F$301,'Ventas por medio'!$A$2:$A$301,A6,'Ventas por medio'!$B$2:$B$301,B6,'Ventas por medio'!$C$2:$C$301,"&lt;&gt;Efectivo"))</x:f>
        <x:v>0</x:v>
      </x:c>
      <x:c r="L6" s="48" t="n">
        <x:f>IF(OR(A6="",I6=""),"",I6-H6+K6)</x:f>
        <x:v>-5</x:v>
      </x:c>
      <x:c r="M6" t="str">
        <x:f>IF(OR(A6="",I6=""),"Pendiente",IF(ABS(L6)&lt;0.005,"Cuadrado",IF(L6&lt;0,"Faltante","Sobrante")))</x:f>
        <x:v>Faltante</x:v>
      </x:c>
    </x:row>
    <x:row r="7">
      <x:c r="A7" s="2"/>
      <x:c r="D7" s="48"/>
      <x:c r="E7" s="48" t="str">
        <x:f>IF(A7="","",SUMIFS('Ventas por medio'!$D$2:$D$301,'Ventas por medio'!$A$2:$A$301,A7,'Ventas por medio'!$B$2:$B$301,B7,'Ventas por medio'!$C$2:$C$301,"Efectivo"))</x:f>
      </x:c>
      <x:c r="F7" s="48" t="str">
        <x:f>IF(A7="","",SUMIFS('Movimientos efectivo'!$E$2:$E$201,'Movimientos efectivo'!$A$2:$A$201,A7,'Movimientos efectivo'!$B$2:$B$201,B7,'Movimientos efectivo'!$C$2:$C$201,"Entrada"))</x:f>
      </x:c>
      <x:c r="G7" s="48" t="str">
        <x:f>IF(A7="","",SUMIFS('Movimientos efectivo'!$E$2:$E$201,'Movimientos efectivo'!$A$2:$A$201,A7,'Movimientos efectivo'!$B$2:$B$201,B7,'Movimientos efectivo'!$C$2:$C$201,"Salida"))</x:f>
      </x:c>
      <x:c r="H7" s="48" t="str">
        <x:f>IF(A7="","",D7+E7+F7-G7)</x:f>
      </x:c>
      <x:c r="I7" s="48"/>
      <x:c r="J7" s="48" t="str">
        <x:f>IF(OR(A7="",I7=""),"",I7-H7)</x:f>
      </x:c>
      <x:c r="K7" s="48" t="str">
        <x:f>IF(A7="","",SUMIFS('Ventas por medio'!$F$2:$F$301,'Ventas por medio'!$A$2:$A$301,A7,'Ventas por medio'!$B$2:$B$301,B7,'Ventas por medio'!$C$2:$C$301,"&lt;&gt;Efectivo"))</x:f>
      </x:c>
      <x:c r="L7" s="48" t="str">
        <x:f>IF(OR(A7="",I7=""),"",I7-H7+K7)</x:f>
      </x:c>
      <x:c r="M7" t="str">
        <x:f>IF(OR(A7="",I7=""),"Pendiente",IF(ABS(L7)&lt;0.005,"Cuadrado",IF(L7&lt;0,"Faltante","Sobrante")))</x:f>
        <x:v>Pendiente</x:v>
      </x:c>
    </x:row>
    <x:row r="8">
      <x:c r="A8" s="2"/>
      <x:c r="D8" s="48"/>
      <x:c r="E8" s="48" t="str">
        <x:f>IF(A8="","",SUMIFS('Ventas por medio'!$D$2:$D$301,'Ventas por medio'!$A$2:$A$301,A8,'Ventas por medio'!$B$2:$B$301,B8,'Ventas por medio'!$C$2:$C$301,"Efectivo"))</x:f>
      </x:c>
      <x:c r="F8" s="48" t="str">
        <x:f>IF(A8="","",SUMIFS('Movimientos efectivo'!$E$2:$E$201,'Movimientos efectivo'!$A$2:$A$201,A8,'Movimientos efectivo'!$B$2:$B$201,B8,'Movimientos efectivo'!$C$2:$C$201,"Entrada"))</x:f>
      </x:c>
      <x:c r="G8" s="48" t="str">
        <x:f>IF(A8="","",SUMIFS('Movimientos efectivo'!$E$2:$E$201,'Movimientos efectivo'!$A$2:$A$201,A8,'Movimientos efectivo'!$B$2:$B$201,B8,'Movimientos efectivo'!$C$2:$C$201,"Salida"))</x:f>
      </x:c>
      <x:c r="H8" s="48" t="str">
        <x:f>IF(A8="","",D8+E8+F8-G8)</x:f>
      </x:c>
      <x:c r="I8" s="48"/>
      <x:c r="J8" s="48" t="str">
        <x:f>IF(OR(A8="",I8=""),"",I8-H8)</x:f>
      </x:c>
      <x:c r="K8" s="48" t="str">
        <x:f>IF(A8="","",SUMIFS('Ventas por medio'!$F$2:$F$301,'Ventas por medio'!$A$2:$A$301,A8,'Ventas por medio'!$B$2:$B$301,B8,'Ventas por medio'!$C$2:$C$301,"&lt;&gt;Efectivo"))</x:f>
      </x:c>
      <x:c r="L8" s="48" t="str">
        <x:f>IF(OR(A8="",I8=""),"",I8-H8+K8)</x:f>
      </x:c>
      <x:c r="M8" t="str">
        <x:f>IF(OR(A8="",I8=""),"Pendiente",IF(ABS(L8)&lt;0.005,"Cuadrado",IF(L8&lt;0,"Faltante","Sobrante")))</x:f>
        <x:v>Pendiente</x:v>
      </x:c>
    </x:row>
    <x:row r="9">
      <x:c r="A9" s="2"/>
      <x:c r="D9" s="48"/>
      <x:c r="E9" s="48" t="str">
        <x:f>IF(A9="","",SUMIFS('Ventas por medio'!$D$2:$D$301,'Ventas por medio'!$A$2:$A$301,A9,'Ventas por medio'!$B$2:$B$301,B9,'Ventas por medio'!$C$2:$C$301,"Efectivo"))</x:f>
      </x:c>
      <x:c r="F9" s="48" t="str">
        <x:f>IF(A9="","",SUMIFS('Movimientos efectivo'!$E$2:$E$201,'Movimientos efectivo'!$A$2:$A$201,A9,'Movimientos efectivo'!$B$2:$B$201,B9,'Movimientos efectivo'!$C$2:$C$201,"Entrada"))</x:f>
      </x:c>
      <x:c r="G9" s="48" t="str">
        <x:f>IF(A9="","",SUMIFS('Movimientos efectivo'!$E$2:$E$201,'Movimientos efectivo'!$A$2:$A$201,A9,'Movimientos efectivo'!$B$2:$B$201,B9,'Movimientos efectivo'!$C$2:$C$201,"Salida"))</x:f>
      </x:c>
      <x:c r="H9" s="48" t="str">
        <x:f>IF(A9="","",D9+E9+F9-G9)</x:f>
      </x:c>
      <x:c r="I9" s="48"/>
      <x:c r="J9" s="48" t="str">
        <x:f>IF(OR(A9="",I9=""),"",I9-H9)</x:f>
      </x:c>
      <x:c r="K9" s="48" t="str">
        <x:f>IF(A9="","",SUMIFS('Ventas por medio'!$F$2:$F$301,'Ventas por medio'!$A$2:$A$301,A9,'Ventas por medio'!$B$2:$B$301,B9,'Ventas por medio'!$C$2:$C$301,"&lt;&gt;Efectivo"))</x:f>
      </x:c>
      <x:c r="L9" s="48" t="str">
        <x:f>IF(OR(A9="",I9=""),"",I9-H9+K9)</x:f>
      </x:c>
      <x:c r="M9" t="str">
        <x:f>IF(OR(A9="",I9=""),"Pendiente",IF(ABS(L9)&lt;0.005,"Cuadrado",IF(L9&lt;0,"Faltante","Sobrante")))</x:f>
        <x:v>Pendiente</x:v>
      </x:c>
    </x:row>
    <x:row r="10">
      <x:c r="A10" s="2"/>
      <x:c r="D10" s="48"/>
      <x:c r="E10" s="48" t="str">
        <x:f>IF(A10="","",SUMIFS('Ventas por medio'!$D$2:$D$301,'Ventas por medio'!$A$2:$A$301,A10,'Ventas por medio'!$B$2:$B$301,B10,'Ventas por medio'!$C$2:$C$301,"Efectivo"))</x:f>
      </x:c>
      <x:c r="F10" s="48" t="str">
        <x:f>IF(A10="","",SUMIFS('Movimientos efectivo'!$E$2:$E$201,'Movimientos efectivo'!$A$2:$A$201,A10,'Movimientos efectivo'!$B$2:$B$201,B10,'Movimientos efectivo'!$C$2:$C$201,"Entrada"))</x:f>
      </x:c>
      <x:c r="G10" s="48" t="str">
        <x:f>IF(A10="","",SUMIFS('Movimientos efectivo'!$E$2:$E$201,'Movimientos efectivo'!$A$2:$A$201,A10,'Movimientos efectivo'!$B$2:$B$201,B10,'Movimientos efectivo'!$C$2:$C$201,"Salida"))</x:f>
      </x:c>
      <x:c r="H10" s="48" t="str">
        <x:f>IF(A10="","",D10+E10+F10-G10)</x:f>
      </x:c>
      <x:c r="I10" s="48"/>
      <x:c r="J10" s="48" t="str">
        <x:f>IF(OR(A10="",I10=""),"",I10-H10)</x:f>
      </x:c>
      <x:c r="K10" s="48" t="str">
        <x:f>IF(A10="","",SUMIFS('Ventas por medio'!$F$2:$F$301,'Ventas por medio'!$A$2:$A$301,A10,'Ventas por medio'!$B$2:$B$301,B10,'Ventas por medio'!$C$2:$C$301,"&lt;&gt;Efectivo"))</x:f>
      </x:c>
      <x:c r="L10" s="48" t="str">
        <x:f>IF(OR(A10="",I10=""),"",I10-H10+K10)</x:f>
      </x:c>
      <x:c r="M10" t="str">
        <x:f>IF(OR(A10="",I10=""),"Pendiente",IF(ABS(L10)&lt;0.005,"Cuadrado",IF(L10&lt;0,"Faltante","Sobrante")))</x:f>
        <x:v>Pendiente</x:v>
      </x:c>
    </x:row>
    <x:row r="11">
      <x:c r="A11" s="2"/>
      <x:c r="D11" s="48"/>
      <x:c r="E11" s="48" t="str">
        <x:f>IF(A11="","",SUMIFS('Ventas por medio'!$D$2:$D$301,'Ventas por medio'!$A$2:$A$301,A11,'Ventas por medio'!$B$2:$B$301,B11,'Ventas por medio'!$C$2:$C$301,"Efectivo"))</x:f>
      </x:c>
      <x:c r="F11" s="48" t="str">
        <x:f>IF(A11="","",SUMIFS('Movimientos efectivo'!$E$2:$E$201,'Movimientos efectivo'!$A$2:$A$201,A11,'Movimientos efectivo'!$B$2:$B$201,B11,'Movimientos efectivo'!$C$2:$C$201,"Entrada"))</x:f>
      </x:c>
      <x:c r="G11" s="48" t="str">
        <x:f>IF(A11="","",SUMIFS('Movimientos efectivo'!$E$2:$E$201,'Movimientos efectivo'!$A$2:$A$201,A11,'Movimientos efectivo'!$B$2:$B$201,B11,'Movimientos efectivo'!$C$2:$C$201,"Salida"))</x:f>
      </x:c>
      <x:c r="H11" s="48" t="str">
        <x:f>IF(A11="","",D11+E11+F11-G11)</x:f>
      </x:c>
      <x:c r="I11" s="48"/>
      <x:c r="J11" s="48" t="str">
        <x:f>IF(OR(A11="",I11=""),"",I11-H11)</x:f>
      </x:c>
      <x:c r="K11" s="48" t="str">
        <x:f>IF(A11="","",SUMIFS('Ventas por medio'!$F$2:$F$301,'Ventas por medio'!$A$2:$A$301,A11,'Ventas por medio'!$B$2:$B$301,B11,'Ventas por medio'!$C$2:$C$301,"&lt;&gt;Efectivo"))</x:f>
      </x:c>
      <x:c r="L11" s="48" t="str">
        <x:f>IF(OR(A11="",I11=""),"",I11-H11+K11)</x:f>
      </x:c>
      <x:c r="M11" t="str">
        <x:f>IF(OR(A11="",I11=""),"Pendiente",IF(ABS(L11)&lt;0.005,"Cuadrado",IF(L11&lt;0,"Faltante","Sobrante")))</x:f>
        <x:v>Pendiente</x:v>
      </x:c>
    </x:row>
    <x:row r="12">
      <x:c r="A12" s="2"/>
      <x:c r="D12" s="48"/>
      <x:c r="E12" s="48" t="str">
        <x:f>IF(A12="","",SUMIFS('Ventas por medio'!$D$2:$D$301,'Ventas por medio'!$A$2:$A$301,A12,'Ventas por medio'!$B$2:$B$301,B12,'Ventas por medio'!$C$2:$C$301,"Efectivo"))</x:f>
      </x:c>
      <x:c r="F12" s="48" t="str">
        <x:f>IF(A12="","",SUMIFS('Movimientos efectivo'!$E$2:$E$201,'Movimientos efectivo'!$A$2:$A$201,A12,'Movimientos efectivo'!$B$2:$B$201,B12,'Movimientos efectivo'!$C$2:$C$201,"Entrada"))</x:f>
      </x:c>
      <x:c r="G12" s="48" t="str">
        <x:f>IF(A12="","",SUMIFS('Movimientos efectivo'!$E$2:$E$201,'Movimientos efectivo'!$A$2:$A$201,A12,'Movimientos efectivo'!$B$2:$B$201,B12,'Movimientos efectivo'!$C$2:$C$201,"Salida"))</x:f>
      </x:c>
      <x:c r="H12" s="48" t="str">
        <x:f>IF(A12="","",D12+E12+F12-G12)</x:f>
      </x:c>
      <x:c r="I12" s="48"/>
      <x:c r="J12" s="48" t="str">
        <x:f>IF(OR(A12="",I12=""),"",I12-H12)</x:f>
      </x:c>
      <x:c r="K12" s="48" t="str">
        <x:f>IF(A12="","",SUMIFS('Ventas por medio'!$F$2:$F$301,'Ventas por medio'!$A$2:$A$301,A12,'Ventas por medio'!$B$2:$B$301,B12,'Ventas por medio'!$C$2:$C$301,"&lt;&gt;Efectivo"))</x:f>
      </x:c>
      <x:c r="L12" s="48" t="str">
        <x:f>IF(OR(A12="",I12=""),"",I12-H12+K12)</x:f>
      </x:c>
      <x:c r="M12" t="str">
        <x:f>IF(OR(A12="",I12=""),"Pendiente",IF(ABS(L12)&lt;0.005,"Cuadrado",IF(L12&lt;0,"Faltante","Sobrante")))</x:f>
        <x:v>Pendiente</x:v>
      </x:c>
    </x:row>
    <x:row r="13">
      <x:c r="A13" s="2"/>
      <x:c r="D13" s="48"/>
      <x:c r="E13" s="48" t="str">
        <x:f>IF(A13="","",SUMIFS('Ventas por medio'!$D$2:$D$301,'Ventas por medio'!$A$2:$A$301,A13,'Ventas por medio'!$B$2:$B$301,B13,'Ventas por medio'!$C$2:$C$301,"Efectivo"))</x:f>
      </x:c>
      <x:c r="F13" s="48" t="str">
        <x:f>IF(A13="","",SUMIFS('Movimientos efectivo'!$E$2:$E$201,'Movimientos efectivo'!$A$2:$A$201,A13,'Movimientos efectivo'!$B$2:$B$201,B13,'Movimientos efectivo'!$C$2:$C$201,"Entrada"))</x:f>
      </x:c>
      <x:c r="G13" s="48" t="str">
        <x:f>IF(A13="","",SUMIFS('Movimientos efectivo'!$E$2:$E$201,'Movimientos efectivo'!$A$2:$A$201,A13,'Movimientos efectivo'!$B$2:$B$201,B13,'Movimientos efectivo'!$C$2:$C$201,"Salida"))</x:f>
      </x:c>
      <x:c r="H13" s="48" t="str">
        <x:f>IF(A13="","",D13+E13+F13-G13)</x:f>
      </x:c>
      <x:c r="I13" s="48"/>
      <x:c r="J13" s="48" t="str">
        <x:f>IF(OR(A13="",I13=""),"",I13-H13)</x:f>
      </x:c>
      <x:c r="K13" s="48" t="str">
        <x:f>IF(A13="","",SUMIFS('Ventas por medio'!$F$2:$F$301,'Ventas por medio'!$A$2:$A$301,A13,'Ventas por medio'!$B$2:$B$301,B13,'Ventas por medio'!$C$2:$C$301,"&lt;&gt;Efectivo"))</x:f>
      </x:c>
      <x:c r="L13" s="48" t="str">
        <x:f>IF(OR(A13="",I13=""),"",I13-H13+K13)</x:f>
      </x:c>
      <x:c r="M13" t="str">
        <x:f>IF(OR(A13="",I13=""),"Pendiente",IF(ABS(L13)&lt;0.005,"Cuadrado",IF(L13&lt;0,"Faltante","Sobrante")))</x:f>
        <x:v>Pendiente</x:v>
      </x:c>
    </x:row>
    <x:row r="14">
      <x:c r="A14" s="2"/>
      <x:c r="D14" s="48"/>
      <x:c r="E14" s="48" t="str">
        <x:f>IF(A14="","",SUMIFS('Ventas por medio'!$D$2:$D$301,'Ventas por medio'!$A$2:$A$301,A14,'Ventas por medio'!$B$2:$B$301,B14,'Ventas por medio'!$C$2:$C$301,"Efectivo"))</x:f>
      </x:c>
      <x:c r="F14" s="48" t="str">
        <x:f>IF(A14="","",SUMIFS('Movimientos efectivo'!$E$2:$E$201,'Movimientos efectivo'!$A$2:$A$201,A14,'Movimientos efectivo'!$B$2:$B$201,B14,'Movimientos efectivo'!$C$2:$C$201,"Entrada"))</x:f>
      </x:c>
      <x:c r="G14" s="48" t="str">
        <x:f>IF(A14="","",SUMIFS('Movimientos efectivo'!$E$2:$E$201,'Movimientos efectivo'!$A$2:$A$201,A14,'Movimientos efectivo'!$B$2:$B$201,B14,'Movimientos efectivo'!$C$2:$C$201,"Salida"))</x:f>
      </x:c>
      <x:c r="H14" s="48" t="str">
        <x:f>IF(A14="","",D14+E14+F14-G14)</x:f>
      </x:c>
      <x:c r="I14" s="48"/>
      <x:c r="J14" s="48" t="str">
        <x:f>IF(OR(A14="",I14=""),"",I14-H14)</x:f>
      </x:c>
      <x:c r="K14" s="48" t="str">
        <x:f>IF(A14="","",SUMIFS('Ventas por medio'!$F$2:$F$301,'Ventas por medio'!$A$2:$A$301,A14,'Ventas por medio'!$B$2:$B$301,B14,'Ventas por medio'!$C$2:$C$301,"&lt;&gt;Efectivo"))</x:f>
      </x:c>
      <x:c r="L14" s="48" t="str">
        <x:f>IF(OR(A14="",I14=""),"",I14-H14+K14)</x:f>
      </x:c>
      <x:c r="M14" t="str">
        <x:f>IF(OR(A14="",I14=""),"Pendiente",IF(ABS(L14)&lt;0.005,"Cuadrado",IF(L14&lt;0,"Faltante","Sobrante")))</x:f>
        <x:v>Pendiente</x:v>
      </x:c>
    </x:row>
    <x:row r="15">
      <x:c r="A15" s="2"/>
      <x:c r="D15" s="48"/>
      <x:c r="E15" s="48" t="str">
        <x:f>IF(A15="","",SUMIFS('Ventas por medio'!$D$2:$D$301,'Ventas por medio'!$A$2:$A$301,A15,'Ventas por medio'!$B$2:$B$301,B15,'Ventas por medio'!$C$2:$C$301,"Efectivo"))</x:f>
      </x:c>
      <x:c r="F15" s="48" t="str">
        <x:f>IF(A15="","",SUMIFS('Movimientos efectivo'!$E$2:$E$201,'Movimientos efectivo'!$A$2:$A$201,A15,'Movimientos efectivo'!$B$2:$B$201,B15,'Movimientos efectivo'!$C$2:$C$201,"Entrada"))</x:f>
      </x:c>
      <x:c r="G15" s="48" t="str">
        <x:f>IF(A15="","",SUMIFS('Movimientos efectivo'!$E$2:$E$201,'Movimientos efectivo'!$A$2:$A$201,A15,'Movimientos efectivo'!$B$2:$B$201,B15,'Movimientos efectivo'!$C$2:$C$201,"Salida"))</x:f>
      </x:c>
      <x:c r="H15" s="48" t="str">
        <x:f>IF(A15="","",D15+E15+F15-G15)</x:f>
      </x:c>
      <x:c r="I15" s="48"/>
      <x:c r="J15" s="48" t="str">
        <x:f>IF(OR(A15="",I15=""),"",I15-H15)</x:f>
      </x:c>
      <x:c r="K15" s="48" t="str">
        <x:f>IF(A15="","",SUMIFS('Ventas por medio'!$F$2:$F$301,'Ventas por medio'!$A$2:$A$301,A15,'Ventas por medio'!$B$2:$B$301,B15,'Ventas por medio'!$C$2:$C$301,"&lt;&gt;Efectivo"))</x:f>
      </x:c>
      <x:c r="L15" s="48" t="str">
        <x:f>IF(OR(A15="",I15=""),"",I15-H15+K15)</x:f>
      </x:c>
      <x:c r="M15" t="str">
        <x:f>IF(OR(A15="",I15=""),"Pendiente",IF(ABS(L15)&lt;0.005,"Cuadrado",IF(L15&lt;0,"Faltante","Sobrante")))</x:f>
        <x:v>Pendiente</x:v>
      </x:c>
    </x:row>
    <x:row r="16">
      <x:c r="A16" s="2"/>
      <x:c r="D16" s="48"/>
      <x:c r="E16" s="48" t="str">
        <x:f>IF(A16="","",SUMIFS('Ventas por medio'!$D$2:$D$301,'Ventas por medio'!$A$2:$A$301,A16,'Ventas por medio'!$B$2:$B$301,B16,'Ventas por medio'!$C$2:$C$301,"Efectivo"))</x:f>
      </x:c>
      <x:c r="F16" s="48" t="str">
        <x:f>IF(A16="","",SUMIFS('Movimientos efectivo'!$E$2:$E$201,'Movimientos efectivo'!$A$2:$A$201,A16,'Movimientos efectivo'!$B$2:$B$201,B16,'Movimientos efectivo'!$C$2:$C$201,"Entrada"))</x:f>
      </x:c>
      <x:c r="G16" s="48" t="str">
        <x:f>IF(A16="","",SUMIFS('Movimientos efectivo'!$E$2:$E$201,'Movimientos efectivo'!$A$2:$A$201,A16,'Movimientos efectivo'!$B$2:$B$201,B16,'Movimientos efectivo'!$C$2:$C$201,"Salida"))</x:f>
      </x:c>
      <x:c r="H16" s="48" t="str">
        <x:f>IF(A16="","",D16+E16+F16-G16)</x:f>
      </x:c>
      <x:c r="I16" s="48"/>
      <x:c r="J16" s="48" t="str">
        <x:f>IF(OR(A16="",I16=""),"",I16-H16)</x:f>
      </x:c>
      <x:c r="K16" s="48" t="str">
        <x:f>IF(A16="","",SUMIFS('Ventas por medio'!$F$2:$F$301,'Ventas por medio'!$A$2:$A$301,A16,'Ventas por medio'!$B$2:$B$301,B16,'Ventas por medio'!$C$2:$C$301,"&lt;&gt;Efectivo"))</x:f>
      </x:c>
      <x:c r="L16" s="48" t="str">
        <x:f>IF(OR(A16="",I16=""),"",I16-H16+K16)</x:f>
      </x:c>
      <x:c r="M16" t="str">
        <x:f>IF(OR(A16="",I16=""),"Pendiente",IF(ABS(L16)&lt;0.005,"Cuadrado",IF(L16&lt;0,"Faltante","Sobrante")))</x:f>
        <x:v>Pendiente</x:v>
      </x:c>
    </x:row>
    <x:row r="17">
      <x:c r="A17" s="2"/>
      <x:c r="D17" s="48"/>
      <x:c r="E17" s="48" t="str">
        <x:f>IF(A17="","",SUMIFS('Ventas por medio'!$D$2:$D$301,'Ventas por medio'!$A$2:$A$301,A17,'Ventas por medio'!$B$2:$B$301,B17,'Ventas por medio'!$C$2:$C$301,"Efectivo"))</x:f>
      </x:c>
      <x:c r="F17" s="48" t="str">
        <x:f>IF(A17="","",SUMIFS('Movimientos efectivo'!$E$2:$E$201,'Movimientos efectivo'!$A$2:$A$201,A17,'Movimientos efectivo'!$B$2:$B$201,B17,'Movimientos efectivo'!$C$2:$C$201,"Entrada"))</x:f>
      </x:c>
      <x:c r="G17" s="48" t="str">
        <x:f>IF(A17="","",SUMIFS('Movimientos efectivo'!$E$2:$E$201,'Movimientos efectivo'!$A$2:$A$201,A17,'Movimientos efectivo'!$B$2:$B$201,B17,'Movimientos efectivo'!$C$2:$C$201,"Salida"))</x:f>
      </x:c>
      <x:c r="H17" s="48" t="str">
        <x:f>IF(A17="","",D17+E17+F17-G17)</x:f>
      </x:c>
      <x:c r="I17" s="48"/>
      <x:c r="J17" s="48" t="str">
        <x:f>IF(OR(A17="",I17=""),"",I17-H17)</x:f>
      </x:c>
      <x:c r="K17" s="48" t="str">
        <x:f>IF(A17="","",SUMIFS('Ventas por medio'!$F$2:$F$301,'Ventas por medio'!$A$2:$A$301,A17,'Ventas por medio'!$B$2:$B$301,B17,'Ventas por medio'!$C$2:$C$301,"&lt;&gt;Efectivo"))</x:f>
      </x:c>
      <x:c r="L17" s="48" t="str">
        <x:f>IF(OR(A17="",I17=""),"",I17-H17+K17)</x:f>
      </x:c>
      <x:c r="M17" t="str">
        <x:f>IF(OR(A17="",I17=""),"Pendiente",IF(ABS(L17)&lt;0.005,"Cuadrado",IF(L17&lt;0,"Faltante","Sobrante")))</x:f>
        <x:v>Pendiente</x:v>
      </x:c>
    </x:row>
    <x:row r="18">
      <x:c r="A18" s="2"/>
      <x:c r="D18" s="48"/>
      <x:c r="E18" s="48" t="str">
        <x:f>IF(A18="","",SUMIFS('Ventas por medio'!$D$2:$D$301,'Ventas por medio'!$A$2:$A$301,A18,'Ventas por medio'!$B$2:$B$301,B18,'Ventas por medio'!$C$2:$C$301,"Efectivo"))</x:f>
      </x:c>
      <x:c r="F18" s="48" t="str">
        <x:f>IF(A18="","",SUMIFS('Movimientos efectivo'!$E$2:$E$201,'Movimientos efectivo'!$A$2:$A$201,A18,'Movimientos efectivo'!$B$2:$B$201,B18,'Movimientos efectivo'!$C$2:$C$201,"Entrada"))</x:f>
      </x:c>
      <x:c r="G18" s="48" t="str">
        <x:f>IF(A18="","",SUMIFS('Movimientos efectivo'!$E$2:$E$201,'Movimientos efectivo'!$A$2:$A$201,A18,'Movimientos efectivo'!$B$2:$B$201,B18,'Movimientos efectivo'!$C$2:$C$201,"Salida"))</x:f>
      </x:c>
      <x:c r="H18" s="48" t="str">
        <x:f>IF(A18="","",D18+E18+F18-G18)</x:f>
      </x:c>
      <x:c r="I18" s="48"/>
      <x:c r="J18" s="48" t="str">
        <x:f>IF(OR(A18="",I18=""),"",I18-H18)</x:f>
      </x:c>
      <x:c r="K18" s="48" t="str">
        <x:f>IF(A18="","",SUMIFS('Ventas por medio'!$F$2:$F$301,'Ventas por medio'!$A$2:$A$301,A18,'Ventas por medio'!$B$2:$B$301,B18,'Ventas por medio'!$C$2:$C$301,"&lt;&gt;Efectivo"))</x:f>
      </x:c>
      <x:c r="L18" s="48" t="str">
        <x:f>IF(OR(A18="",I18=""),"",I18-H18+K18)</x:f>
      </x:c>
      <x:c r="M18" t="str">
        <x:f>IF(OR(A18="",I18=""),"Pendiente",IF(ABS(L18)&lt;0.005,"Cuadrado",IF(L18&lt;0,"Faltante","Sobrante")))</x:f>
        <x:v>Pendiente</x:v>
      </x:c>
    </x:row>
    <x:row r="19">
      <x:c r="A19" s="2"/>
      <x:c r="D19" s="48"/>
      <x:c r="E19" s="48" t="str">
        <x:f>IF(A19="","",SUMIFS('Ventas por medio'!$D$2:$D$301,'Ventas por medio'!$A$2:$A$301,A19,'Ventas por medio'!$B$2:$B$301,B19,'Ventas por medio'!$C$2:$C$301,"Efectivo"))</x:f>
      </x:c>
      <x:c r="F19" s="48" t="str">
        <x:f>IF(A19="","",SUMIFS('Movimientos efectivo'!$E$2:$E$201,'Movimientos efectivo'!$A$2:$A$201,A19,'Movimientos efectivo'!$B$2:$B$201,B19,'Movimientos efectivo'!$C$2:$C$201,"Entrada"))</x:f>
      </x:c>
      <x:c r="G19" s="48" t="str">
        <x:f>IF(A19="","",SUMIFS('Movimientos efectivo'!$E$2:$E$201,'Movimientos efectivo'!$A$2:$A$201,A19,'Movimientos efectivo'!$B$2:$B$201,B19,'Movimientos efectivo'!$C$2:$C$201,"Salida"))</x:f>
      </x:c>
      <x:c r="H19" s="48" t="str">
        <x:f>IF(A19="","",D19+E19+F19-G19)</x:f>
      </x:c>
      <x:c r="I19" s="48"/>
      <x:c r="J19" s="48" t="str">
        <x:f>IF(OR(A19="",I19=""),"",I19-H19)</x:f>
      </x:c>
      <x:c r="K19" s="48" t="str">
        <x:f>IF(A19="","",SUMIFS('Ventas por medio'!$F$2:$F$301,'Ventas por medio'!$A$2:$A$301,A19,'Ventas por medio'!$B$2:$B$301,B19,'Ventas por medio'!$C$2:$C$301,"&lt;&gt;Efectivo"))</x:f>
      </x:c>
      <x:c r="L19" s="48" t="str">
        <x:f>IF(OR(A19="",I19=""),"",I19-H19+K19)</x:f>
      </x:c>
      <x:c r="M19" t="str">
        <x:f>IF(OR(A19="",I19=""),"Pendiente",IF(ABS(L19)&lt;0.005,"Cuadrado",IF(L19&lt;0,"Faltante","Sobrante")))</x:f>
        <x:v>Pendiente</x:v>
      </x:c>
    </x:row>
    <x:row r="20">
      <x:c r="A20" s="2"/>
      <x:c r="D20" s="48"/>
      <x:c r="E20" s="48" t="str">
        <x:f>IF(A20="","",SUMIFS('Ventas por medio'!$D$2:$D$301,'Ventas por medio'!$A$2:$A$301,A20,'Ventas por medio'!$B$2:$B$301,B20,'Ventas por medio'!$C$2:$C$301,"Efectivo"))</x:f>
      </x:c>
      <x:c r="F20" s="48" t="str">
        <x:f>IF(A20="","",SUMIFS('Movimientos efectivo'!$E$2:$E$201,'Movimientos efectivo'!$A$2:$A$201,A20,'Movimientos efectivo'!$B$2:$B$201,B20,'Movimientos efectivo'!$C$2:$C$201,"Entrada"))</x:f>
      </x:c>
      <x:c r="G20" s="48" t="str">
        <x:f>IF(A20="","",SUMIFS('Movimientos efectivo'!$E$2:$E$201,'Movimientos efectivo'!$A$2:$A$201,A20,'Movimientos efectivo'!$B$2:$B$201,B20,'Movimientos efectivo'!$C$2:$C$201,"Salida"))</x:f>
      </x:c>
      <x:c r="H20" s="48" t="str">
        <x:f>IF(A20="","",D20+E20+F20-G20)</x:f>
      </x:c>
      <x:c r="I20" s="48"/>
      <x:c r="J20" s="48" t="str">
        <x:f>IF(OR(A20="",I20=""),"",I20-H20)</x:f>
      </x:c>
      <x:c r="K20" s="48" t="str">
        <x:f>IF(A20="","",SUMIFS('Ventas por medio'!$F$2:$F$301,'Ventas por medio'!$A$2:$A$301,A20,'Ventas por medio'!$B$2:$B$301,B20,'Ventas por medio'!$C$2:$C$301,"&lt;&gt;Efectivo"))</x:f>
      </x:c>
      <x:c r="L20" s="48" t="str">
        <x:f>IF(OR(A20="",I20=""),"",I20-H20+K20)</x:f>
      </x:c>
      <x:c r="M20" t="str">
        <x:f>IF(OR(A20="",I20=""),"Pendiente",IF(ABS(L20)&lt;0.005,"Cuadrado",IF(L20&lt;0,"Faltante","Sobrante")))</x:f>
        <x:v>Pendiente</x:v>
      </x:c>
    </x:row>
    <x:row r="21">
      <x:c r="A21" s="2"/>
      <x:c r="D21" s="48"/>
      <x:c r="E21" s="48" t="str">
        <x:f>IF(A21="","",SUMIFS('Ventas por medio'!$D$2:$D$301,'Ventas por medio'!$A$2:$A$301,A21,'Ventas por medio'!$B$2:$B$301,B21,'Ventas por medio'!$C$2:$C$301,"Efectivo"))</x:f>
      </x:c>
      <x:c r="F21" s="48" t="str">
        <x:f>IF(A21="","",SUMIFS('Movimientos efectivo'!$E$2:$E$201,'Movimientos efectivo'!$A$2:$A$201,A21,'Movimientos efectivo'!$B$2:$B$201,B21,'Movimientos efectivo'!$C$2:$C$201,"Entrada"))</x:f>
      </x:c>
      <x:c r="G21" s="48" t="str">
        <x:f>IF(A21="","",SUMIFS('Movimientos efectivo'!$E$2:$E$201,'Movimientos efectivo'!$A$2:$A$201,A21,'Movimientos efectivo'!$B$2:$B$201,B21,'Movimientos efectivo'!$C$2:$C$201,"Salida"))</x:f>
      </x:c>
      <x:c r="H21" s="48" t="str">
        <x:f>IF(A21="","",D21+E21+F21-G21)</x:f>
      </x:c>
      <x:c r="I21" s="48"/>
      <x:c r="J21" s="48" t="str">
        <x:f>IF(OR(A21="",I21=""),"",I21-H21)</x:f>
      </x:c>
      <x:c r="K21" s="48" t="str">
        <x:f>IF(A21="","",SUMIFS('Ventas por medio'!$F$2:$F$301,'Ventas por medio'!$A$2:$A$301,A21,'Ventas por medio'!$B$2:$B$301,B21,'Ventas por medio'!$C$2:$C$301,"&lt;&gt;Efectivo"))</x:f>
      </x:c>
      <x:c r="L21" s="48" t="str">
        <x:f>IF(OR(A21="",I21=""),"",I21-H21+K21)</x:f>
      </x:c>
      <x:c r="M21" t="str">
        <x:f>IF(OR(A21="",I21=""),"Pendiente",IF(ABS(L21)&lt;0.005,"Cuadrado",IF(L21&lt;0,"Faltante","Sobrante")))</x:f>
        <x:v>Pendiente</x:v>
      </x:c>
    </x:row>
    <x:row r="22">
      <x:c r="A22" s="2"/>
      <x:c r="D22" s="48"/>
      <x:c r="E22" s="48" t="str">
        <x:f>IF(A22="","",SUMIFS('Ventas por medio'!$D$2:$D$301,'Ventas por medio'!$A$2:$A$301,A22,'Ventas por medio'!$B$2:$B$301,B22,'Ventas por medio'!$C$2:$C$301,"Efectivo"))</x:f>
      </x:c>
      <x:c r="F22" s="48" t="str">
        <x:f>IF(A22="","",SUMIFS('Movimientos efectivo'!$E$2:$E$201,'Movimientos efectivo'!$A$2:$A$201,A22,'Movimientos efectivo'!$B$2:$B$201,B22,'Movimientos efectivo'!$C$2:$C$201,"Entrada"))</x:f>
      </x:c>
      <x:c r="G22" s="48" t="str">
        <x:f>IF(A22="","",SUMIFS('Movimientos efectivo'!$E$2:$E$201,'Movimientos efectivo'!$A$2:$A$201,A22,'Movimientos efectivo'!$B$2:$B$201,B22,'Movimientos efectivo'!$C$2:$C$201,"Salida"))</x:f>
      </x:c>
      <x:c r="H22" s="48" t="str">
        <x:f>IF(A22="","",D22+E22+F22-G22)</x:f>
      </x:c>
      <x:c r="I22" s="48"/>
      <x:c r="J22" s="48" t="str">
        <x:f>IF(OR(A22="",I22=""),"",I22-H22)</x:f>
      </x:c>
      <x:c r="K22" s="48" t="str">
        <x:f>IF(A22="","",SUMIFS('Ventas por medio'!$F$2:$F$301,'Ventas por medio'!$A$2:$A$301,A22,'Ventas por medio'!$B$2:$B$301,B22,'Ventas por medio'!$C$2:$C$301,"&lt;&gt;Efectivo"))</x:f>
      </x:c>
      <x:c r="L22" s="48" t="str">
        <x:f>IF(OR(A22="",I22=""),"",I22-H22+K22)</x:f>
      </x:c>
      <x:c r="M22" t="str">
        <x:f>IF(OR(A22="",I22=""),"Pendiente",IF(ABS(L22)&lt;0.005,"Cuadrado",IF(L22&lt;0,"Faltante","Sobrante")))</x:f>
        <x:v>Pendiente</x:v>
      </x:c>
    </x:row>
    <x:row r="23">
      <x:c r="A23" s="2"/>
      <x:c r="D23" s="48"/>
      <x:c r="E23" s="48" t="str">
        <x:f>IF(A23="","",SUMIFS('Ventas por medio'!$D$2:$D$301,'Ventas por medio'!$A$2:$A$301,A23,'Ventas por medio'!$B$2:$B$301,B23,'Ventas por medio'!$C$2:$C$301,"Efectivo"))</x:f>
      </x:c>
      <x:c r="F23" s="48" t="str">
        <x:f>IF(A23="","",SUMIFS('Movimientos efectivo'!$E$2:$E$201,'Movimientos efectivo'!$A$2:$A$201,A23,'Movimientos efectivo'!$B$2:$B$201,B23,'Movimientos efectivo'!$C$2:$C$201,"Entrada"))</x:f>
      </x:c>
      <x:c r="G23" s="48" t="str">
        <x:f>IF(A23="","",SUMIFS('Movimientos efectivo'!$E$2:$E$201,'Movimientos efectivo'!$A$2:$A$201,A23,'Movimientos efectivo'!$B$2:$B$201,B23,'Movimientos efectivo'!$C$2:$C$201,"Salida"))</x:f>
      </x:c>
      <x:c r="H23" s="48" t="str">
        <x:f>IF(A23="","",D23+E23+F23-G23)</x:f>
      </x:c>
      <x:c r="I23" s="48"/>
      <x:c r="J23" s="48" t="str">
        <x:f>IF(OR(A23="",I23=""),"",I23-H23)</x:f>
      </x:c>
      <x:c r="K23" s="48" t="str">
        <x:f>IF(A23="","",SUMIFS('Ventas por medio'!$F$2:$F$301,'Ventas por medio'!$A$2:$A$301,A23,'Ventas por medio'!$B$2:$B$301,B23,'Ventas por medio'!$C$2:$C$301,"&lt;&gt;Efectivo"))</x:f>
      </x:c>
      <x:c r="L23" s="48" t="str">
        <x:f>IF(OR(A23="",I23=""),"",I23-H23+K23)</x:f>
      </x:c>
      <x:c r="M23" t="str">
        <x:f>IF(OR(A23="",I23=""),"Pendiente",IF(ABS(L23)&lt;0.005,"Cuadrado",IF(L23&lt;0,"Faltante","Sobrante")))</x:f>
        <x:v>Pendiente</x:v>
      </x:c>
    </x:row>
    <x:row r="24">
      <x:c r="A24" s="2"/>
      <x:c r="D24" s="48"/>
      <x:c r="E24" s="48" t="str">
        <x:f>IF(A24="","",SUMIFS('Ventas por medio'!$D$2:$D$301,'Ventas por medio'!$A$2:$A$301,A24,'Ventas por medio'!$B$2:$B$301,B24,'Ventas por medio'!$C$2:$C$301,"Efectivo"))</x:f>
      </x:c>
      <x:c r="F24" s="48" t="str">
        <x:f>IF(A24="","",SUMIFS('Movimientos efectivo'!$E$2:$E$201,'Movimientos efectivo'!$A$2:$A$201,A24,'Movimientos efectivo'!$B$2:$B$201,B24,'Movimientos efectivo'!$C$2:$C$201,"Entrada"))</x:f>
      </x:c>
      <x:c r="G24" s="48" t="str">
        <x:f>IF(A24="","",SUMIFS('Movimientos efectivo'!$E$2:$E$201,'Movimientos efectivo'!$A$2:$A$201,A24,'Movimientos efectivo'!$B$2:$B$201,B24,'Movimientos efectivo'!$C$2:$C$201,"Salida"))</x:f>
      </x:c>
      <x:c r="H24" s="48" t="str">
        <x:f>IF(A24="","",D24+E24+F24-G24)</x:f>
      </x:c>
      <x:c r="I24" s="48"/>
      <x:c r="J24" s="48" t="str">
        <x:f>IF(OR(A24="",I24=""),"",I24-H24)</x:f>
      </x:c>
      <x:c r="K24" s="48" t="str">
        <x:f>IF(A24="","",SUMIFS('Ventas por medio'!$F$2:$F$301,'Ventas por medio'!$A$2:$A$301,A24,'Ventas por medio'!$B$2:$B$301,B24,'Ventas por medio'!$C$2:$C$301,"&lt;&gt;Efectivo"))</x:f>
      </x:c>
      <x:c r="L24" s="48" t="str">
        <x:f>IF(OR(A24="",I24=""),"",I24-H24+K24)</x:f>
      </x:c>
      <x:c r="M24" t="str">
        <x:f>IF(OR(A24="",I24=""),"Pendiente",IF(ABS(L24)&lt;0.005,"Cuadrado",IF(L24&lt;0,"Faltante","Sobrante")))</x:f>
        <x:v>Pendiente</x:v>
      </x:c>
    </x:row>
    <x:row r="25">
      <x:c r="A25" s="2"/>
      <x:c r="D25" s="48"/>
      <x:c r="E25" s="48" t="str">
        <x:f>IF(A25="","",SUMIFS('Ventas por medio'!$D$2:$D$301,'Ventas por medio'!$A$2:$A$301,A25,'Ventas por medio'!$B$2:$B$301,B25,'Ventas por medio'!$C$2:$C$301,"Efectivo"))</x:f>
      </x:c>
      <x:c r="F25" s="48" t="str">
        <x:f>IF(A25="","",SUMIFS('Movimientos efectivo'!$E$2:$E$201,'Movimientos efectivo'!$A$2:$A$201,A25,'Movimientos efectivo'!$B$2:$B$201,B25,'Movimientos efectivo'!$C$2:$C$201,"Entrada"))</x:f>
      </x:c>
      <x:c r="G25" s="48" t="str">
        <x:f>IF(A25="","",SUMIFS('Movimientos efectivo'!$E$2:$E$201,'Movimientos efectivo'!$A$2:$A$201,A25,'Movimientos efectivo'!$B$2:$B$201,B25,'Movimientos efectivo'!$C$2:$C$201,"Salida"))</x:f>
      </x:c>
      <x:c r="H25" s="48" t="str">
        <x:f>IF(A25="","",D25+E25+F25-G25)</x:f>
      </x:c>
      <x:c r="I25" s="48"/>
      <x:c r="J25" s="48" t="str">
        <x:f>IF(OR(A25="",I25=""),"",I25-H25)</x:f>
      </x:c>
      <x:c r="K25" s="48" t="str">
        <x:f>IF(A25="","",SUMIFS('Ventas por medio'!$F$2:$F$301,'Ventas por medio'!$A$2:$A$301,A25,'Ventas por medio'!$B$2:$B$301,B25,'Ventas por medio'!$C$2:$C$301,"&lt;&gt;Efectivo"))</x:f>
      </x:c>
      <x:c r="L25" s="48" t="str">
        <x:f>IF(OR(A25="",I25=""),"",I25-H25+K25)</x:f>
      </x:c>
      <x:c r="M25" t="str">
        <x:f>IF(OR(A25="",I25=""),"Pendiente",IF(ABS(L25)&lt;0.005,"Cuadrado",IF(L25&lt;0,"Faltante","Sobrante")))</x:f>
        <x:v>Pendiente</x:v>
      </x:c>
    </x:row>
    <x:row r="26">
      <x:c r="A26" s="2"/>
      <x:c r="D26" s="48"/>
      <x:c r="E26" s="48" t="str">
        <x:f>IF(A26="","",SUMIFS('Ventas por medio'!$D$2:$D$301,'Ventas por medio'!$A$2:$A$301,A26,'Ventas por medio'!$B$2:$B$301,B26,'Ventas por medio'!$C$2:$C$301,"Efectivo"))</x:f>
      </x:c>
      <x:c r="F26" s="48" t="str">
        <x:f>IF(A26="","",SUMIFS('Movimientos efectivo'!$E$2:$E$201,'Movimientos efectivo'!$A$2:$A$201,A26,'Movimientos efectivo'!$B$2:$B$201,B26,'Movimientos efectivo'!$C$2:$C$201,"Entrada"))</x:f>
      </x:c>
      <x:c r="G26" s="48" t="str">
        <x:f>IF(A26="","",SUMIFS('Movimientos efectivo'!$E$2:$E$201,'Movimientos efectivo'!$A$2:$A$201,A26,'Movimientos efectivo'!$B$2:$B$201,B26,'Movimientos efectivo'!$C$2:$C$201,"Salida"))</x:f>
      </x:c>
      <x:c r="H26" s="48" t="str">
        <x:f>IF(A26="","",D26+E26+F26-G26)</x:f>
      </x:c>
      <x:c r="I26" s="48"/>
      <x:c r="J26" s="48" t="str">
        <x:f>IF(OR(A26="",I26=""),"",I26-H26)</x:f>
      </x:c>
      <x:c r="K26" s="48" t="str">
        <x:f>IF(A26="","",SUMIFS('Ventas por medio'!$F$2:$F$301,'Ventas por medio'!$A$2:$A$301,A26,'Ventas por medio'!$B$2:$B$301,B26,'Ventas por medio'!$C$2:$C$301,"&lt;&gt;Efectivo"))</x:f>
      </x:c>
      <x:c r="L26" s="48" t="str">
        <x:f>IF(OR(A26="",I26=""),"",I26-H26+K26)</x:f>
      </x:c>
      <x:c r="M26" t="str">
        <x:f>IF(OR(A26="",I26=""),"Pendiente",IF(ABS(L26)&lt;0.005,"Cuadrado",IF(L26&lt;0,"Faltante","Sobrante")))</x:f>
        <x:v>Pendiente</x:v>
      </x:c>
    </x:row>
    <x:row r="27">
      <x:c r="A27" s="2"/>
      <x:c r="D27" s="48"/>
      <x:c r="E27" s="48" t="str">
        <x:f>IF(A27="","",SUMIFS('Ventas por medio'!$D$2:$D$301,'Ventas por medio'!$A$2:$A$301,A27,'Ventas por medio'!$B$2:$B$301,B27,'Ventas por medio'!$C$2:$C$301,"Efectivo"))</x:f>
      </x:c>
      <x:c r="F27" s="48" t="str">
        <x:f>IF(A27="","",SUMIFS('Movimientos efectivo'!$E$2:$E$201,'Movimientos efectivo'!$A$2:$A$201,A27,'Movimientos efectivo'!$B$2:$B$201,B27,'Movimientos efectivo'!$C$2:$C$201,"Entrada"))</x:f>
      </x:c>
      <x:c r="G27" s="48" t="str">
        <x:f>IF(A27="","",SUMIFS('Movimientos efectivo'!$E$2:$E$201,'Movimientos efectivo'!$A$2:$A$201,A27,'Movimientos efectivo'!$B$2:$B$201,B27,'Movimientos efectivo'!$C$2:$C$201,"Salida"))</x:f>
      </x:c>
      <x:c r="H27" s="48" t="str">
        <x:f>IF(A27="","",D27+E27+F27-G27)</x:f>
      </x:c>
      <x:c r="I27" s="48"/>
      <x:c r="J27" s="48" t="str">
        <x:f>IF(OR(A27="",I27=""),"",I27-H27)</x:f>
      </x:c>
      <x:c r="K27" s="48" t="str">
        <x:f>IF(A27="","",SUMIFS('Ventas por medio'!$F$2:$F$301,'Ventas por medio'!$A$2:$A$301,A27,'Ventas por medio'!$B$2:$B$301,B27,'Ventas por medio'!$C$2:$C$301,"&lt;&gt;Efectivo"))</x:f>
      </x:c>
      <x:c r="L27" s="48" t="str">
        <x:f>IF(OR(A27="",I27=""),"",I27-H27+K27)</x:f>
      </x:c>
      <x:c r="M27" t="str">
        <x:f>IF(OR(A27="",I27=""),"Pendiente",IF(ABS(L27)&lt;0.005,"Cuadrado",IF(L27&lt;0,"Faltante","Sobrante")))</x:f>
        <x:v>Pendiente</x:v>
      </x:c>
    </x:row>
    <x:row r="28">
      <x:c r="A28" s="2"/>
      <x:c r="D28" s="48"/>
      <x:c r="E28" s="48" t="str">
        <x:f>IF(A28="","",SUMIFS('Ventas por medio'!$D$2:$D$301,'Ventas por medio'!$A$2:$A$301,A28,'Ventas por medio'!$B$2:$B$301,B28,'Ventas por medio'!$C$2:$C$301,"Efectivo"))</x:f>
      </x:c>
      <x:c r="F28" s="48" t="str">
        <x:f>IF(A28="","",SUMIFS('Movimientos efectivo'!$E$2:$E$201,'Movimientos efectivo'!$A$2:$A$201,A28,'Movimientos efectivo'!$B$2:$B$201,B28,'Movimientos efectivo'!$C$2:$C$201,"Entrada"))</x:f>
      </x:c>
      <x:c r="G28" s="48" t="str">
        <x:f>IF(A28="","",SUMIFS('Movimientos efectivo'!$E$2:$E$201,'Movimientos efectivo'!$A$2:$A$201,A28,'Movimientos efectivo'!$B$2:$B$201,B28,'Movimientos efectivo'!$C$2:$C$201,"Salida"))</x:f>
      </x:c>
      <x:c r="H28" s="48" t="str">
        <x:f>IF(A28="","",D28+E28+F28-G28)</x:f>
      </x:c>
      <x:c r="I28" s="48"/>
      <x:c r="J28" s="48" t="str">
        <x:f>IF(OR(A28="",I28=""),"",I28-H28)</x:f>
      </x:c>
      <x:c r="K28" s="48" t="str">
        <x:f>IF(A28="","",SUMIFS('Ventas por medio'!$F$2:$F$301,'Ventas por medio'!$A$2:$A$301,A28,'Ventas por medio'!$B$2:$B$301,B28,'Ventas por medio'!$C$2:$C$301,"&lt;&gt;Efectivo"))</x:f>
      </x:c>
      <x:c r="L28" s="48" t="str">
        <x:f>IF(OR(A28="",I28=""),"",I28-H28+K28)</x:f>
      </x:c>
      <x:c r="M28" t="str">
        <x:f>IF(OR(A28="",I28=""),"Pendiente",IF(ABS(L28)&lt;0.005,"Cuadrado",IF(L28&lt;0,"Faltante","Sobrante")))</x:f>
        <x:v>Pendiente</x:v>
      </x:c>
    </x:row>
    <x:row r="29">
      <x:c r="A29" s="2"/>
      <x:c r="D29" s="48"/>
      <x:c r="E29" s="48" t="str">
        <x:f>IF(A29="","",SUMIFS('Ventas por medio'!$D$2:$D$301,'Ventas por medio'!$A$2:$A$301,A29,'Ventas por medio'!$B$2:$B$301,B29,'Ventas por medio'!$C$2:$C$301,"Efectivo"))</x:f>
      </x:c>
      <x:c r="F29" s="48" t="str">
        <x:f>IF(A29="","",SUMIFS('Movimientos efectivo'!$E$2:$E$201,'Movimientos efectivo'!$A$2:$A$201,A29,'Movimientos efectivo'!$B$2:$B$201,B29,'Movimientos efectivo'!$C$2:$C$201,"Entrada"))</x:f>
      </x:c>
      <x:c r="G29" s="48" t="str">
        <x:f>IF(A29="","",SUMIFS('Movimientos efectivo'!$E$2:$E$201,'Movimientos efectivo'!$A$2:$A$201,A29,'Movimientos efectivo'!$B$2:$B$201,B29,'Movimientos efectivo'!$C$2:$C$201,"Salida"))</x:f>
      </x:c>
      <x:c r="H29" s="48" t="str">
        <x:f>IF(A29="","",D29+E29+F29-G29)</x:f>
      </x:c>
      <x:c r="I29" s="48"/>
      <x:c r="J29" s="48" t="str">
        <x:f>IF(OR(A29="",I29=""),"",I29-H29)</x:f>
      </x:c>
      <x:c r="K29" s="48" t="str">
        <x:f>IF(A29="","",SUMIFS('Ventas por medio'!$F$2:$F$301,'Ventas por medio'!$A$2:$A$301,A29,'Ventas por medio'!$B$2:$B$301,B29,'Ventas por medio'!$C$2:$C$301,"&lt;&gt;Efectivo"))</x:f>
      </x:c>
      <x:c r="L29" s="48" t="str">
        <x:f>IF(OR(A29="",I29=""),"",I29-H29+K29)</x:f>
      </x:c>
      <x:c r="M29" t="str">
        <x:f>IF(OR(A29="",I29=""),"Pendiente",IF(ABS(L29)&lt;0.005,"Cuadrado",IF(L29&lt;0,"Faltante","Sobrante")))</x:f>
        <x:v>Pendiente</x:v>
      </x:c>
    </x:row>
    <x:row r="30">
      <x:c r="A30" s="2"/>
      <x:c r="D30" s="48"/>
      <x:c r="E30" s="48" t="str">
        <x:f>IF(A30="","",SUMIFS('Ventas por medio'!$D$2:$D$301,'Ventas por medio'!$A$2:$A$301,A30,'Ventas por medio'!$B$2:$B$301,B30,'Ventas por medio'!$C$2:$C$301,"Efectivo"))</x:f>
      </x:c>
      <x:c r="F30" s="48" t="str">
        <x:f>IF(A30="","",SUMIFS('Movimientos efectivo'!$E$2:$E$201,'Movimientos efectivo'!$A$2:$A$201,A30,'Movimientos efectivo'!$B$2:$B$201,B30,'Movimientos efectivo'!$C$2:$C$201,"Entrada"))</x:f>
      </x:c>
      <x:c r="G30" s="48" t="str">
        <x:f>IF(A30="","",SUMIFS('Movimientos efectivo'!$E$2:$E$201,'Movimientos efectivo'!$A$2:$A$201,A30,'Movimientos efectivo'!$B$2:$B$201,B30,'Movimientos efectivo'!$C$2:$C$201,"Salida"))</x:f>
      </x:c>
      <x:c r="H30" s="48" t="str">
        <x:f>IF(A30="","",D30+E30+F30-G30)</x:f>
      </x:c>
      <x:c r="I30" s="48"/>
      <x:c r="J30" s="48" t="str">
        <x:f>IF(OR(A30="",I30=""),"",I30-H30)</x:f>
      </x:c>
      <x:c r="K30" s="48" t="str">
        <x:f>IF(A30="","",SUMIFS('Ventas por medio'!$F$2:$F$301,'Ventas por medio'!$A$2:$A$301,A30,'Ventas por medio'!$B$2:$B$301,B30,'Ventas por medio'!$C$2:$C$301,"&lt;&gt;Efectivo"))</x:f>
      </x:c>
      <x:c r="L30" s="48" t="str">
        <x:f>IF(OR(A30="",I30=""),"",I30-H30+K30)</x:f>
      </x:c>
      <x:c r="M30" t="str">
        <x:f>IF(OR(A30="",I30=""),"Pendiente",IF(ABS(L30)&lt;0.005,"Cuadrado",IF(L30&lt;0,"Faltante","Sobrante")))</x:f>
        <x:v>Pendiente</x:v>
      </x:c>
    </x:row>
    <x:row r="31">
      <x:c r="A31" s="2"/>
      <x:c r="D31" s="48"/>
      <x:c r="E31" s="48" t="str">
        <x:f>IF(A31="","",SUMIFS('Ventas por medio'!$D$2:$D$301,'Ventas por medio'!$A$2:$A$301,A31,'Ventas por medio'!$B$2:$B$301,B31,'Ventas por medio'!$C$2:$C$301,"Efectivo"))</x:f>
      </x:c>
      <x:c r="F31" s="48" t="str">
        <x:f>IF(A31="","",SUMIFS('Movimientos efectivo'!$E$2:$E$201,'Movimientos efectivo'!$A$2:$A$201,A31,'Movimientos efectivo'!$B$2:$B$201,B31,'Movimientos efectivo'!$C$2:$C$201,"Entrada"))</x:f>
      </x:c>
      <x:c r="G31" s="48" t="str">
        <x:f>IF(A31="","",SUMIFS('Movimientos efectivo'!$E$2:$E$201,'Movimientos efectivo'!$A$2:$A$201,A31,'Movimientos efectivo'!$B$2:$B$201,B31,'Movimientos efectivo'!$C$2:$C$201,"Salida"))</x:f>
      </x:c>
      <x:c r="H31" s="48" t="str">
        <x:f>IF(A31="","",D31+E31+F31-G31)</x:f>
      </x:c>
      <x:c r="I31" s="48"/>
      <x:c r="J31" s="48" t="str">
        <x:f>IF(OR(A31="",I31=""),"",I31-H31)</x:f>
      </x:c>
      <x:c r="K31" s="48" t="str">
        <x:f>IF(A31="","",SUMIFS('Ventas por medio'!$F$2:$F$301,'Ventas por medio'!$A$2:$A$301,A31,'Ventas por medio'!$B$2:$B$301,B31,'Ventas por medio'!$C$2:$C$301,"&lt;&gt;Efectivo"))</x:f>
      </x:c>
      <x:c r="L31" s="48" t="str">
        <x:f>IF(OR(A31="",I31=""),"",I31-H31+K31)</x:f>
      </x:c>
      <x:c r="M31" t="str">
        <x:f>IF(OR(A31="",I31=""),"Pendiente",IF(ABS(L31)&lt;0.005,"Cuadrado",IF(L31&lt;0,"Faltante","Sobrante")))</x:f>
        <x:v>Pendiente</x:v>
      </x:c>
    </x:row>
    <x:row r="32">
      <x:c r="A32" s="2"/>
      <x:c r="D32" s="48"/>
      <x:c r="E32" s="48" t="str">
        <x:f>IF(A32="","",SUMIFS('Ventas por medio'!$D$2:$D$301,'Ventas por medio'!$A$2:$A$301,A32,'Ventas por medio'!$B$2:$B$301,B32,'Ventas por medio'!$C$2:$C$301,"Efectivo"))</x:f>
      </x:c>
      <x:c r="F32" s="48" t="str">
        <x:f>IF(A32="","",SUMIFS('Movimientos efectivo'!$E$2:$E$201,'Movimientos efectivo'!$A$2:$A$201,A32,'Movimientos efectivo'!$B$2:$B$201,B32,'Movimientos efectivo'!$C$2:$C$201,"Entrada"))</x:f>
      </x:c>
      <x:c r="G32" s="48" t="str">
        <x:f>IF(A32="","",SUMIFS('Movimientos efectivo'!$E$2:$E$201,'Movimientos efectivo'!$A$2:$A$201,A32,'Movimientos efectivo'!$B$2:$B$201,B32,'Movimientos efectivo'!$C$2:$C$201,"Salida"))</x:f>
      </x:c>
      <x:c r="H32" s="48" t="str">
        <x:f>IF(A32="","",D32+E32+F32-G32)</x:f>
      </x:c>
      <x:c r="I32" s="48"/>
      <x:c r="J32" s="48" t="str">
        <x:f>IF(OR(A32="",I32=""),"",I32-H32)</x:f>
      </x:c>
      <x:c r="K32" s="48" t="str">
        <x:f>IF(A32="","",SUMIFS('Ventas por medio'!$F$2:$F$301,'Ventas por medio'!$A$2:$A$301,A32,'Ventas por medio'!$B$2:$B$301,B32,'Ventas por medio'!$C$2:$C$301,"&lt;&gt;Efectivo"))</x:f>
      </x:c>
      <x:c r="L32" s="48" t="str">
        <x:f>IF(OR(A32="",I32=""),"",I32-H32+K32)</x:f>
      </x:c>
      <x:c r="M32" t="str">
        <x:f>IF(OR(A32="",I32=""),"Pendiente",IF(ABS(L32)&lt;0.005,"Cuadrado",IF(L32&lt;0,"Faltante","Sobrante")))</x:f>
        <x:v>Pendiente</x:v>
      </x:c>
    </x:row>
    <x:row r="33">
      <x:c r="A33" s="2"/>
      <x:c r="D33" s="48"/>
      <x:c r="E33" s="48" t="str">
        <x:f>IF(A33="","",SUMIFS('Ventas por medio'!$D$2:$D$301,'Ventas por medio'!$A$2:$A$301,A33,'Ventas por medio'!$B$2:$B$301,B33,'Ventas por medio'!$C$2:$C$301,"Efectivo"))</x:f>
      </x:c>
      <x:c r="F33" s="48" t="str">
        <x:f>IF(A33="","",SUMIFS('Movimientos efectivo'!$E$2:$E$201,'Movimientos efectivo'!$A$2:$A$201,A33,'Movimientos efectivo'!$B$2:$B$201,B33,'Movimientos efectivo'!$C$2:$C$201,"Entrada"))</x:f>
      </x:c>
      <x:c r="G33" s="48" t="str">
        <x:f>IF(A33="","",SUMIFS('Movimientos efectivo'!$E$2:$E$201,'Movimientos efectivo'!$A$2:$A$201,A33,'Movimientos efectivo'!$B$2:$B$201,B33,'Movimientos efectivo'!$C$2:$C$201,"Salida"))</x:f>
      </x:c>
      <x:c r="H33" s="48" t="str">
        <x:f>IF(A33="","",D33+E33+F33-G33)</x:f>
      </x:c>
      <x:c r="I33" s="48"/>
      <x:c r="J33" s="48" t="str">
        <x:f>IF(OR(A33="",I33=""),"",I33-H33)</x:f>
      </x:c>
      <x:c r="K33" s="48" t="str">
        <x:f>IF(A33="","",SUMIFS('Ventas por medio'!$F$2:$F$301,'Ventas por medio'!$A$2:$A$301,A33,'Ventas por medio'!$B$2:$B$301,B33,'Ventas por medio'!$C$2:$C$301,"&lt;&gt;Efectivo"))</x:f>
      </x:c>
      <x:c r="L33" s="48" t="str">
        <x:f>IF(OR(A33="",I33=""),"",I33-H33+K33)</x:f>
      </x:c>
      <x:c r="M33" t="str">
        <x:f>IF(OR(A33="",I33=""),"Pendiente",IF(ABS(L33)&lt;0.005,"Cuadrado",IF(L33&lt;0,"Faltante","Sobrante")))</x:f>
        <x:v>Pendiente</x:v>
      </x:c>
    </x:row>
    <x:row r="34">
      <x:c r="A34" s="2"/>
      <x:c r="D34" s="48"/>
      <x:c r="E34" s="48" t="str">
        <x:f>IF(A34="","",SUMIFS('Ventas por medio'!$D$2:$D$301,'Ventas por medio'!$A$2:$A$301,A34,'Ventas por medio'!$B$2:$B$301,B34,'Ventas por medio'!$C$2:$C$301,"Efectivo"))</x:f>
      </x:c>
      <x:c r="F34" s="48" t="str">
        <x:f>IF(A34="","",SUMIFS('Movimientos efectivo'!$E$2:$E$201,'Movimientos efectivo'!$A$2:$A$201,A34,'Movimientos efectivo'!$B$2:$B$201,B34,'Movimientos efectivo'!$C$2:$C$201,"Entrada"))</x:f>
      </x:c>
      <x:c r="G34" s="48" t="str">
        <x:f>IF(A34="","",SUMIFS('Movimientos efectivo'!$E$2:$E$201,'Movimientos efectivo'!$A$2:$A$201,A34,'Movimientos efectivo'!$B$2:$B$201,B34,'Movimientos efectivo'!$C$2:$C$201,"Salida"))</x:f>
      </x:c>
      <x:c r="H34" s="48" t="str">
        <x:f>IF(A34="","",D34+E34+F34-G34)</x:f>
      </x:c>
      <x:c r="I34" s="48"/>
      <x:c r="J34" s="48" t="str">
        <x:f>IF(OR(A34="",I34=""),"",I34-H34)</x:f>
      </x:c>
      <x:c r="K34" s="48" t="str">
        <x:f>IF(A34="","",SUMIFS('Ventas por medio'!$F$2:$F$301,'Ventas por medio'!$A$2:$A$301,A34,'Ventas por medio'!$B$2:$B$301,B34,'Ventas por medio'!$C$2:$C$301,"&lt;&gt;Efectivo"))</x:f>
      </x:c>
      <x:c r="L34" s="48" t="str">
        <x:f>IF(OR(A34="",I34=""),"",I34-H34+K34)</x:f>
      </x:c>
      <x:c r="M34" t="str">
        <x:f>IF(OR(A34="",I34=""),"Pendiente",IF(ABS(L34)&lt;0.005,"Cuadrado",IF(L34&lt;0,"Faltante","Sobrante")))</x:f>
        <x:v>Pendiente</x:v>
      </x:c>
    </x:row>
    <x:row r="35">
      <x:c r="A35" s="2"/>
      <x:c r="D35" s="48"/>
      <x:c r="E35" s="48" t="str">
        <x:f>IF(A35="","",SUMIFS('Ventas por medio'!$D$2:$D$301,'Ventas por medio'!$A$2:$A$301,A35,'Ventas por medio'!$B$2:$B$301,B35,'Ventas por medio'!$C$2:$C$301,"Efectivo"))</x:f>
      </x:c>
      <x:c r="F35" s="48" t="str">
        <x:f>IF(A35="","",SUMIFS('Movimientos efectivo'!$E$2:$E$201,'Movimientos efectivo'!$A$2:$A$201,A35,'Movimientos efectivo'!$B$2:$B$201,B35,'Movimientos efectivo'!$C$2:$C$201,"Entrada"))</x:f>
      </x:c>
      <x:c r="G35" s="48" t="str">
        <x:f>IF(A35="","",SUMIFS('Movimientos efectivo'!$E$2:$E$201,'Movimientos efectivo'!$A$2:$A$201,A35,'Movimientos efectivo'!$B$2:$B$201,B35,'Movimientos efectivo'!$C$2:$C$201,"Salida"))</x:f>
      </x:c>
      <x:c r="H35" s="48" t="str">
        <x:f>IF(A35="","",D35+E35+F35-G35)</x:f>
      </x:c>
      <x:c r="I35" s="48"/>
      <x:c r="J35" s="48" t="str">
        <x:f>IF(OR(A35="",I35=""),"",I35-H35)</x:f>
      </x:c>
      <x:c r="K35" s="48" t="str">
        <x:f>IF(A35="","",SUMIFS('Ventas por medio'!$F$2:$F$301,'Ventas por medio'!$A$2:$A$301,A35,'Ventas por medio'!$B$2:$B$301,B35,'Ventas por medio'!$C$2:$C$301,"&lt;&gt;Efectivo"))</x:f>
      </x:c>
      <x:c r="L35" s="48" t="str">
        <x:f>IF(OR(A35="",I35=""),"",I35-H35+K35)</x:f>
      </x:c>
      <x:c r="M35" t="str">
        <x:f>IF(OR(A35="",I35=""),"Pendiente",IF(ABS(L35)&lt;0.005,"Cuadrado",IF(L35&lt;0,"Faltante","Sobrante")))</x:f>
        <x:v>Pendiente</x:v>
      </x:c>
    </x:row>
    <x:row r="36">
      <x:c r="A36" s="2"/>
      <x:c r="D36" s="48"/>
      <x:c r="E36" s="48" t="str">
        <x:f>IF(A36="","",SUMIFS('Ventas por medio'!$D$2:$D$301,'Ventas por medio'!$A$2:$A$301,A36,'Ventas por medio'!$B$2:$B$301,B36,'Ventas por medio'!$C$2:$C$301,"Efectivo"))</x:f>
      </x:c>
      <x:c r="F36" s="48" t="str">
        <x:f>IF(A36="","",SUMIFS('Movimientos efectivo'!$E$2:$E$201,'Movimientos efectivo'!$A$2:$A$201,A36,'Movimientos efectivo'!$B$2:$B$201,B36,'Movimientos efectivo'!$C$2:$C$201,"Entrada"))</x:f>
      </x:c>
      <x:c r="G36" s="48" t="str">
        <x:f>IF(A36="","",SUMIFS('Movimientos efectivo'!$E$2:$E$201,'Movimientos efectivo'!$A$2:$A$201,A36,'Movimientos efectivo'!$B$2:$B$201,B36,'Movimientos efectivo'!$C$2:$C$201,"Salida"))</x:f>
      </x:c>
      <x:c r="H36" s="48" t="str">
        <x:f>IF(A36="","",D36+E36+F36-G36)</x:f>
      </x:c>
      <x:c r="I36" s="48"/>
      <x:c r="J36" s="48" t="str">
        <x:f>IF(OR(A36="",I36=""),"",I36-H36)</x:f>
      </x:c>
      <x:c r="K36" s="48" t="str">
        <x:f>IF(A36="","",SUMIFS('Ventas por medio'!$F$2:$F$301,'Ventas por medio'!$A$2:$A$301,A36,'Ventas por medio'!$B$2:$B$301,B36,'Ventas por medio'!$C$2:$C$301,"&lt;&gt;Efectivo"))</x:f>
      </x:c>
      <x:c r="L36" s="48" t="str">
        <x:f>IF(OR(A36="",I36=""),"",I36-H36+K36)</x:f>
      </x:c>
      <x:c r="M36" t="str">
        <x:f>IF(OR(A36="",I36=""),"Pendiente",IF(ABS(L36)&lt;0.005,"Cuadrado",IF(L36&lt;0,"Faltante","Sobrante")))</x:f>
        <x:v>Pendiente</x:v>
      </x:c>
    </x:row>
    <x:row r="37">
      <x:c r="A37" s="2"/>
      <x:c r="D37" s="48"/>
      <x:c r="E37" s="48" t="str">
        <x:f>IF(A37="","",SUMIFS('Ventas por medio'!$D$2:$D$301,'Ventas por medio'!$A$2:$A$301,A37,'Ventas por medio'!$B$2:$B$301,B37,'Ventas por medio'!$C$2:$C$301,"Efectivo"))</x:f>
      </x:c>
      <x:c r="F37" s="48" t="str">
        <x:f>IF(A37="","",SUMIFS('Movimientos efectivo'!$E$2:$E$201,'Movimientos efectivo'!$A$2:$A$201,A37,'Movimientos efectivo'!$B$2:$B$201,B37,'Movimientos efectivo'!$C$2:$C$201,"Entrada"))</x:f>
      </x:c>
      <x:c r="G37" s="48" t="str">
        <x:f>IF(A37="","",SUMIFS('Movimientos efectivo'!$E$2:$E$201,'Movimientos efectivo'!$A$2:$A$201,A37,'Movimientos efectivo'!$B$2:$B$201,B37,'Movimientos efectivo'!$C$2:$C$201,"Salida"))</x:f>
      </x:c>
      <x:c r="H37" s="48" t="str">
        <x:f>IF(A37="","",D37+E37+F37-G37)</x:f>
      </x:c>
      <x:c r="I37" s="48"/>
      <x:c r="J37" s="48" t="str">
        <x:f>IF(OR(A37="",I37=""),"",I37-H37)</x:f>
      </x:c>
      <x:c r="K37" s="48" t="str">
        <x:f>IF(A37="","",SUMIFS('Ventas por medio'!$F$2:$F$301,'Ventas por medio'!$A$2:$A$301,A37,'Ventas por medio'!$B$2:$B$301,B37,'Ventas por medio'!$C$2:$C$301,"&lt;&gt;Efectivo"))</x:f>
      </x:c>
      <x:c r="L37" s="48" t="str">
        <x:f>IF(OR(A37="",I37=""),"",I37-H37+K37)</x:f>
      </x:c>
      <x:c r="M37" t="str">
        <x:f>IF(OR(A37="",I37=""),"Pendiente",IF(ABS(L37)&lt;0.005,"Cuadrado",IF(L37&lt;0,"Faltante","Sobrante")))</x:f>
        <x:v>Pendiente</x:v>
      </x:c>
    </x:row>
    <x:row r="38">
      <x:c r="A38" s="2"/>
      <x:c r="D38" s="48"/>
      <x:c r="E38" s="48" t="str">
        <x:f>IF(A38="","",SUMIFS('Ventas por medio'!$D$2:$D$301,'Ventas por medio'!$A$2:$A$301,A38,'Ventas por medio'!$B$2:$B$301,B38,'Ventas por medio'!$C$2:$C$301,"Efectivo"))</x:f>
      </x:c>
      <x:c r="F38" s="48" t="str">
        <x:f>IF(A38="","",SUMIFS('Movimientos efectivo'!$E$2:$E$201,'Movimientos efectivo'!$A$2:$A$201,A38,'Movimientos efectivo'!$B$2:$B$201,B38,'Movimientos efectivo'!$C$2:$C$201,"Entrada"))</x:f>
      </x:c>
      <x:c r="G38" s="48" t="str">
        <x:f>IF(A38="","",SUMIFS('Movimientos efectivo'!$E$2:$E$201,'Movimientos efectivo'!$A$2:$A$201,A38,'Movimientos efectivo'!$B$2:$B$201,B38,'Movimientos efectivo'!$C$2:$C$201,"Salida"))</x:f>
      </x:c>
      <x:c r="H38" s="48" t="str">
        <x:f>IF(A38="","",D38+E38+F38-G38)</x:f>
      </x:c>
      <x:c r="I38" s="48"/>
      <x:c r="J38" s="48" t="str">
        <x:f>IF(OR(A38="",I38=""),"",I38-H38)</x:f>
      </x:c>
      <x:c r="K38" s="48" t="str">
        <x:f>IF(A38="","",SUMIFS('Ventas por medio'!$F$2:$F$301,'Ventas por medio'!$A$2:$A$301,A38,'Ventas por medio'!$B$2:$B$301,B38,'Ventas por medio'!$C$2:$C$301,"&lt;&gt;Efectivo"))</x:f>
      </x:c>
      <x:c r="L38" s="48" t="str">
        <x:f>IF(OR(A38="",I38=""),"",I38-H38+K38)</x:f>
      </x:c>
      <x:c r="M38" t="str">
        <x:f>IF(OR(A38="",I38=""),"Pendiente",IF(ABS(L38)&lt;0.005,"Cuadrado",IF(L38&lt;0,"Faltante","Sobrante")))</x:f>
        <x:v>Pendiente</x:v>
      </x:c>
    </x:row>
    <x:row r="39">
      <x:c r="A39" s="2"/>
      <x:c r="D39" s="48"/>
      <x:c r="E39" s="48" t="str">
        <x:f>IF(A39="","",SUMIFS('Ventas por medio'!$D$2:$D$301,'Ventas por medio'!$A$2:$A$301,A39,'Ventas por medio'!$B$2:$B$301,B39,'Ventas por medio'!$C$2:$C$301,"Efectivo"))</x:f>
      </x:c>
      <x:c r="F39" s="48" t="str">
        <x:f>IF(A39="","",SUMIFS('Movimientos efectivo'!$E$2:$E$201,'Movimientos efectivo'!$A$2:$A$201,A39,'Movimientos efectivo'!$B$2:$B$201,B39,'Movimientos efectivo'!$C$2:$C$201,"Entrada"))</x:f>
      </x:c>
      <x:c r="G39" s="48" t="str">
        <x:f>IF(A39="","",SUMIFS('Movimientos efectivo'!$E$2:$E$201,'Movimientos efectivo'!$A$2:$A$201,A39,'Movimientos efectivo'!$B$2:$B$201,B39,'Movimientos efectivo'!$C$2:$C$201,"Salida"))</x:f>
      </x:c>
      <x:c r="H39" s="48" t="str">
        <x:f>IF(A39="","",D39+E39+F39-G39)</x:f>
      </x:c>
      <x:c r="I39" s="48"/>
      <x:c r="J39" s="48" t="str">
        <x:f>IF(OR(A39="",I39=""),"",I39-H39)</x:f>
      </x:c>
      <x:c r="K39" s="48" t="str">
        <x:f>IF(A39="","",SUMIFS('Ventas por medio'!$F$2:$F$301,'Ventas por medio'!$A$2:$A$301,A39,'Ventas por medio'!$B$2:$B$301,B39,'Ventas por medio'!$C$2:$C$301,"&lt;&gt;Efectivo"))</x:f>
      </x:c>
      <x:c r="L39" s="48" t="str">
        <x:f>IF(OR(A39="",I39=""),"",I39-H39+K39)</x:f>
      </x:c>
      <x:c r="M39" t="str">
        <x:f>IF(OR(A39="",I39=""),"Pendiente",IF(ABS(L39)&lt;0.005,"Cuadrado",IF(L39&lt;0,"Faltante","Sobrante")))</x:f>
        <x:v>Pendiente</x:v>
      </x:c>
    </x:row>
    <x:row r="40">
      <x:c r="A40" s="2"/>
      <x:c r="D40" s="48"/>
      <x:c r="E40" s="48" t="str">
        <x:f>IF(A40="","",SUMIFS('Ventas por medio'!$D$2:$D$301,'Ventas por medio'!$A$2:$A$301,A40,'Ventas por medio'!$B$2:$B$301,B40,'Ventas por medio'!$C$2:$C$301,"Efectivo"))</x:f>
      </x:c>
      <x:c r="F40" s="48" t="str">
        <x:f>IF(A40="","",SUMIFS('Movimientos efectivo'!$E$2:$E$201,'Movimientos efectivo'!$A$2:$A$201,A40,'Movimientos efectivo'!$B$2:$B$201,B40,'Movimientos efectivo'!$C$2:$C$201,"Entrada"))</x:f>
      </x:c>
      <x:c r="G40" s="48" t="str">
        <x:f>IF(A40="","",SUMIFS('Movimientos efectivo'!$E$2:$E$201,'Movimientos efectivo'!$A$2:$A$201,A40,'Movimientos efectivo'!$B$2:$B$201,B40,'Movimientos efectivo'!$C$2:$C$201,"Salida"))</x:f>
      </x:c>
      <x:c r="H40" s="48" t="str">
        <x:f>IF(A40="","",D40+E40+F40-G40)</x:f>
      </x:c>
      <x:c r="I40" s="48"/>
      <x:c r="J40" s="48" t="str">
        <x:f>IF(OR(A40="",I40=""),"",I40-H40)</x:f>
      </x:c>
      <x:c r="K40" s="48" t="str">
        <x:f>IF(A40="","",SUMIFS('Ventas por medio'!$F$2:$F$301,'Ventas por medio'!$A$2:$A$301,A40,'Ventas por medio'!$B$2:$B$301,B40,'Ventas por medio'!$C$2:$C$301,"&lt;&gt;Efectivo"))</x:f>
      </x:c>
      <x:c r="L40" s="48" t="str">
        <x:f>IF(OR(A40="",I40=""),"",I40-H40+K40)</x:f>
      </x:c>
      <x:c r="M40" t="str">
        <x:f>IF(OR(A40="",I40=""),"Pendiente",IF(ABS(L40)&lt;0.005,"Cuadrado",IF(L40&lt;0,"Faltante","Sobrante")))</x:f>
        <x:v>Pendiente</x:v>
      </x:c>
    </x:row>
    <x:row r="41">
      <x:c r="A41" s="2"/>
      <x:c r="D41" s="48"/>
      <x:c r="E41" s="48" t="str">
        <x:f>IF(A41="","",SUMIFS('Ventas por medio'!$D$2:$D$301,'Ventas por medio'!$A$2:$A$301,A41,'Ventas por medio'!$B$2:$B$301,B41,'Ventas por medio'!$C$2:$C$301,"Efectivo"))</x:f>
      </x:c>
      <x:c r="F41" s="48" t="str">
        <x:f>IF(A41="","",SUMIFS('Movimientos efectivo'!$E$2:$E$201,'Movimientos efectivo'!$A$2:$A$201,A41,'Movimientos efectivo'!$B$2:$B$201,B41,'Movimientos efectivo'!$C$2:$C$201,"Entrada"))</x:f>
      </x:c>
      <x:c r="G41" s="48" t="str">
        <x:f>IF(A41="","",SUMIFS('Movimientos efectivo'!$E$2:$E$201,'Movimientos efectivo'!$A$2:$A$201,A41,'Movimientos efectivo'!$B$2:$B$201,B41,'Movimientos efectivo'!$C$2:$C$201,"Salida"))</x:f>
      </x:c>
      <x:c r="H41" s="48" t="str">
        <x:f>IF(A41="","",D41+E41+F41-G41)</x:f>
      </x:c>
      <x:c r="I41" s="48"/>
      <x:c r="J41" s="48" t="str">
        <x:f>IF(OR(A41="",I41=""),"",I41-H41)</x:f>
      </x:c>
      <x:c r="K41" s="48" t="str">
        <x:f>IF(A41="","",SUMIFS('Ventas por medio'!$F$2:$F$301,'Ventas por medio'!$A$2:$A$301,A41,'Ventas por medio'!$B$2:$B$301,B41,'Ventas por medio'!$C$2:$C$301,"&lt;&gt;Efectivo"))</x:f>
      </x:c>
      <x:c r="L41" s="48" t="str">
        <x:f>IF(OR(A41="",I41=""),"",I41-H41+K41)</x:f>
      </x:c>
      <x:c r="M41" t="str">
        <x:f>IF(OR(A41="",I41=""),"Pendiente",IF(ABS(L41)&lt;0.005,"Cuadrado",IF(L41&lt;0,"Faltante","Sobrante")))</x:f>
        <x:v>Pendiente</x:v>
      </x:c>
    </x:row>
    <x:row r="42">
      <x:c r="A42" s="2"/>
      <x:c r="D42" s="48"/>
      <x:c r="E42" s="48" t="str">
        <x:f>IF(A42="","",SUMIFS('Ventas por medio'!$D$2:$D$301,'Ventas por medio'!$A$2:$A$301,A42,'Ventas por medio'!$B$2:$B$301,B42,'Ventas por medio'!$C$2:$C$301,"Efectivo"))</x:f>
      </x:c>
      <x:c r="F42" s="48" t="str">
        <x:f>IF(A42="","",SUMIFS('Movimientos efectivo'!$E$2:$E$201,'Movimientos efectivo'!$A$2:$A$201,A42,'Movimientos efectivo'!$B$2:$B$201,B42,'Movimientos efectivo'!$C$2:$C$201,"Entrada"))</x:f>
      </x:c>
      <x:c r="G42" s="48" t="str">
        <x:f>IF(A42="","",SUMIFS('Movimientos efectivo'!$E$2:$E$201,'Movimientos efectivo'!$A$2:$A$201,A42,'Movimientos efectivo'!$B$2:$B$201,B42,'Movimientos efectivo'!$C$2:$C$201,"Salida"))</x:f>
      </x:c>
      <x:c r="H42" s="48" t="str">
        <x:f>IF(A42="","",D42+E42+F42-G42)</x:f>
      </x:c>
      <x:c r="I42" s="48"/>
      <x:c r="J42" s="48" t="str">
        <x:f>IF(OR(A42="",I42=""),"",I42-H42)</x:f>
      </x:c>
      <x:c r="K42" s="48" t="str">
        <x:f>IF(A42="","",SUMIFS('Ventas por medio'!$F$2:$F$301,'Ventas por medio'!$A$2:$A$301,A42,'Ventas por medio'!$B$2:$B$301,B42,'Ventas por medio'!$C$2:$C$301,"&lt;&gt;Efectivo"))</x:f>
      </x:c>
      <x:c r="L42" s="48" t="str">
        <x:f>IF(OR(A42="",I42=""),"",I42-H42+K42)</x:f>
      </x:c>
      <x:c r="M42" t="str">
        <x:f>IF(OR(A42="",I42=""),"Pendiente",IF(ABS(L42)&lt;0.005,"Cuadrado",IF(L42&lt;0,"Faltante","Sobrante")))</x:f>
        <x:v>Pendiente</x:v>
      </x:c>
    </x:row>
    <x:row r="43">
      <x:c r="A43" s="2"/>
      <x:c r="D43" s="48"/>
      <x:c r="E43" s="48" t="str">
        <x:f>IF(A43="","",SUMIFS('Ventas por medio'!$D$2:$D$301,'Ventas por medio'!$A$2:$A$301,A43,'Ventas por medio'!$B$2:$B$301,B43,'Ventas por medio'!$C$2:$C$301,"Efectivo"))</x:f>
      </x:c>
      <x:c r="F43" s="48" t="str">
        <x:f>IF(A43="","",SUMIFS('Movimientos efectivo'!$E$2:$E$201,'Movimientos efectivo'!$A$2:$A$201,A43,'Movimientos efectivo'!$B$2:$B$201,B43,'Movimientos efectivo'!$C$2:$C$201,"Entrada"))</x:f>
      </x:c>
      <x:c r="G43" s="48" t="str">
        <x:f>IF(A43="","",SUMIFS('Movimientos efectivo'!$E$2:$E$201,'Movimientos efectivo'!$A$2:$A$201,A43,'Movimientos efectivo'!$B$2:$B$201,B43,'Movimientos efectivo'!$C$2:$C$201,"Salida"))</x:f>
      </x:c>
      <x:c r="H43" s="48" t="str">
        <x:f>IF(A43="","",D43+E43+F43-G43)</x:f>
      </x:c>
      <x:c r="I43" s="48"/>
      <x:c r="J43" s="48" t="str">
        <x:f>IF(OR(A43="",I43=""),"",I43-H43)</x:f>
      </x:c>
      <x:c r="K43" s="48" t="str">
        <x:f>IF(A43="","",SUMIFS('Ventas por medio'!$F$2:$F$301,'Ventas por medio'!$A$2:$A$301,A43,'Ventas por medio'!$B$2:$B$301,B43,'Ventas por medio'!$C$2:$C$301,"&lt;&gt;Efectivo"))</x:f>
      </x:c>
      <x:c r="L43" s="48" t="str">
        <x:f>IF(OR(A43="",I43=""),"",I43-H43+K43)</x:f>
      </x:c>
      <x:c r="M43" t="str">
        <x:f>IF(OR(A43="",I43=""),"Pendiente",IF(ABS(L43)&lt;0.005,"Cuadrado",IF(L43&lt;0,"Faltante","Sobrante")))</x:f>
        <x:v>Pendiente</x:v>
      </x:c>
    </x:row>
    <x:row r="44">
      <x:c r="A44" s="2"/>
      <x:c r="D44" s="48"/>
      <x:c r="E44" s="48" t="str">
        <x:f>IF(A44="","",SUMIFS('Ventas por medio'!$D$2:$D$301,'Ventas por medio'!$A$2:$A$301,A44,'Ventas por medio'!$B$2:$B$301,B44,'Ventas por medio'!$C$2:$C$301,"Efectivo"))</x:f>
      </x:c>
      <x:c r="F44" s="48" t="str">
        <x:f>IF(A44="","",SUMIFS('Movimientos efectivo'!$E$2:$E$201,'Movimientos efectivo'!$A$2:$A$201,A44,'Movimientos efectivo'!$B$2:$B$201,B44,'Movimientos efectivo'!$C$2:$C$201,"Entrada"))</x:f>
      </x:c>
      <x:c r="G44" s="48" t="str">
        <x:f>IF(A44="","",SUMIFS('Movimientos efectivo'!$E$2:$E$201,'Movimientos efectivo'!$A$2:$A$201,A44,'Movimientos efectivo'!$B$2:$B$201,B44,'Movimientos efectivo'!$C$2:$C$201,"Salida"))</x:f>
      </x:c>
      <x:c r="H44" s="48" t="str">
        <x:f>IF(A44="","",D44+E44+F44-G44)</x:f>
      </x:c>
      <x:c r="I44" s="48"/>
      <x:c r="J44" s="48" t="str">
        <x:f>IF(OR(A44="",I44=""),"",I44-H44)</x:f>
      </x:c>
      <x:c r="K44" s="48" t="str">
        <x:f>IF(A44="","",SUMIFS('Ventas por medio'!$F$2:$F$301,'Ventas por medio'!$A$2:$A$301,A44,'Ventas por medio'!$B$2:$B$301,B44,'Ventas por medio'!$C$2:$C$301,"&lt;&gt;Efectivo"))</x:f>
      </x:c>
      <x:c r="L44" s="48" t="str">
        <x:f>IF(OR(A44="",I44=""),"",I44-H44+K44)</x:f>
      </x:c>
      <x:c r="M44" t="str">
        <x:f>IF(OR(A44="",I44=""),"Pendiente",IF(ABS(L44)&lt;0.005,"Cuadrado",IF(L44&lt;0,"Faltante","Sobrante")))</x:f>
        <x:v>Pendiente</x:v>
      </x:c>
    </x:row>
    <x:row r="45">
      <x:c r="A45" s="2"/>
      <x:c r="D45" s="48"/>
      <x:c r="E45" s="48" t="str">
        <x:f>IF(A45="","",SUMIFS('Ventas por medio'!$D$2:$D$301,'Ventas por medio'!$A$2:$A$301,A45,'Ventas por medio'!$B$2:$B$301,B45,'Ventas por medio'!$C$2:$C$301,"Efectivo"))</x:f>
      </x:c>
      <x:c r="F45" s="48" t="str">
        <x:f>IF(A45="","",SUMIFS('Movimientos efectivo'!$E$2:$E$201,'Movimientos efectivo'!$A$2:$A$201,A45,'Movimientos efectivo'!$B$2:$B$201,B45,'Movimientos efectivo'!$C$2:$C$201,"Entrada"))</x:f>
      </x:c>
      <x:c r="G45" s="48" t="str">
        <x:f>IF(A45="","",SUMIFS('Movimientos efectivo'!$E$2:$E$201,'Movimientos efectivo'!$A$2:$A$201,A45,'Movimientos efectivo'!$B$2:$B$201,B45,'Movimientos efectivo'!$C$2:$C$201,"Salida"))</x:f>
      </x:c>
      <x:c r="H45" s="48" t="str">
        <x:f>IF(A45="","",D45+E45+F45-G45)</x:f>
      </x:c>
      <x:c r="I45" s="48"/>
      <x:c r="J45" s="48" t="str">
        <x:f>IF(OR(A45="",I45=""),"",I45-H45)</x:f>
      </x:c>
      <x:c r="K45" s="48" t="str">
        <x:f>IF(A45="","",SUMIFS('Ventas por medio'!$F$2:$F$301,'Ventas por medio'!$A$2:$A$301,A45,'Ventas por medio'!$B$2:$B$301,B45,'Ventas por medio'!$C$2:$C$301,"&lt;&gt;Efectivo"))</x:f>
      </x:c>
      <x:c r="L45" s="48" t="str">
        <x:f>IF(OR(A45="",I45=""),"",I45-H45+K45)</x:f>
      </x:c>
      <x:c r="M45" t="str">
        <x:f>IF(OR(A45="",I45=""),"Pendiente",IF(ABS(L45)&lt;0.005,"Cuadrado",IF(L45&lt;0,"Faltante","Sobrante")))</x:f>
        <x:v>Pendiente</x:v>
      </x:c>
    </x:row>
    <x:row r="46">
      <x:c r="A46" s="2"/>
      <x:c r="D46" s="48"/>
      <x:c r="E46" s="48" t="str">
        <x:f>IF(A46="","",SUMIFS('Ventas por medio'!$D$2:$D$301,'Ventas por medio'!$A$2:$A$301,A46,'Ventas por medio'!$B$2:$B$301,B46,'Ventas por medio'!$C$2:$C$301,"Efectivo"))</x:f>
      </x:c>
      <x:c r="F46" s="48" t="str">
        <x:f>IF(A46="","",SUMIFS('Movimientos efectivo'!$E$2:$E$201,'Movimientos efectivo'!$A$2:$A$201,A46,'Movimientos efectivo'!$B$2:$B$201,B46,'Movimientos efectivo'!$C$2:$C$201,"Entrada"))</x:f>
      </x:c>
      <x:c r="G46" s="48" t="str">
        <x:f>IF(A46="","",SUMIFS('Movimientos efectivo'!$E$2:$E$201,'Movimientos efectivo'!$A$2:$A$201,A46,'Movimientos efectivo'!$B$2:$B$201,B46,'Movimientos efectivo'!$C$2:$C$201,"Salida"))</x:f>
      </x:c>
      <x:c r="H46" s="48" t="str">
        <x:f>IF(A46="","",D46+E46+F46-G46)</x:f>
      </x:c>
      <x:c r="I46" s="48"/>
      <x:c r="J46" s="48" t="str">
        <x:f>IF(OR(A46="",I46=""),"",I46-H46)</x:f>
      </x:c>
      <x:c r="K46" s="48" t="str">
        <x:f>IF(A46="","",SUMIFS('Ventas por medio'!$F$2:$F$301,'Ventas por medio'!$A$2:$A$301,A46,'Ventas por medio'!$B$2:$B$301,B46,'Ventas por medio'!$C$2:$C$301,"&lt;&gt;Efectivo"))</x:f>
      </x:c>
      <x:c r="L46" s="48" t="str">
        <x:f>IF(OR(A46="",I46=""),"",I46-H46+K46)</x:f>
      </x:c>
      <x:c r="M46" t="str">
        <x:f>IF(OR(A46="",I46=""),"Pendiente",IF(ABS(L46)&lt;0.005,"Cuadrado",IF(L46&lt;0,"Faltante","Sobrante")))</x:f>
        <x:v>Pendiente</x:v>
      </x:c>
    </x:row>
    <x:row r="47">
      <x:c r="A47" s="2"/>
      <x:c r="D47" s="48"/>
      <x:c r="E47" s="48" t="str">
        <x:f>IF(A47="","",SUMIFS('Ventas por medio'!$D$2:$D$301,'Ventas por medio'!$A$2:$A$301,A47,'Ventas por medio'!$B$2:$B$301,B47,'Ventas por medio'!$C$2:$C$301,"Efectivo"))</x:f>
      </x:c>
      <x:c r="F47" s="48" t="str">
        <x:f>IF(A47="","",SUMIFS('Movimientos efectivo'!$E$2:$E$201,'Movimientos efectivo'!$A$2:$A$201,A47,'Movimientos efectivo'!$B$2:$B$201,B47,'Movimientos efectivo'!$C$2:$C$201,"Entrada"))</x:f>
      </x:c>
      <x:c r="G47" s="48" t="str">
        <x:f>IF(A47="","",SUMIFS('Movimientos efectivo'!$E$2:$E$201,'Movimientos efectivo'!$A$2:$A$201,A47,'Movimientos efectivo'!$B$2:$B$201,B47,'Movimientos efectivo'!$C$2:$C$201,"Salida"))</x:f>
      </x:c>
      <x:c r="H47" s="48" t="str">
        <x:f>IF(A47="","",D47+E47+F47-G47)</x:f>
      </x:c>
      <x:c r="I47" s="48"/>
      <x:c r="J47" s="48" t="str">
        <x:f>IF(OR(A47="",I47=""),"",I47-H47)</x:f>
      </x:c>
      <x:c r="K47" s="48" t="str">
        <x:f>IF(A47="","",SUMIFS('Ventas por medio'!$F$2:$F$301,'Ventas por medio'!$A$2:$A$301,A47,'Ventas por medio'!$B$2:$B$301,B47,'Ventas por medio'!$C$2:$C$301,"&lt;&gt;Efectivo"))</x:f>
      </x:c>
      <x:c r="L47" s="48" t="str">
        <x:f>IF(OR(A47="",I47=""),"",I47-H47+K47)</x:f>
      </x:c>
      <x:c r="M47" t="str">
        <x:f>IF(OR(A47="",I47=""),"Pendiente",IF(ABS(L47)&lt;0.005,"Cuadrado",IF(L47&lt;0,"Faltante","Sobrante")))</x:f>
        <x:v>Pendiente</x:v>
      </x:c>
    </x:row>
    <x:row r="48">
      <x:c r="A48" s="2"/>
      <x:c r="D48" s="48"/>
      <x:c r="E48" s="48" t="str">
        <x:f>IF(A48="","",SUMIFS('Ventas por medio'!$D$2:$D$301,'Ventas por medio'!$A$2:$A$301,A48,'Ventas por medio'!$B$2:$B$301,B48,'Ventas por medio'!$C$2:$C$301,"Efectivo"))</x:f>
      </x:c>
      <x:c r="F48" s="48" t="str">
        <x:f>IF(A48="","",SUMIFS('Movimientos efectivo'!$E$2:$E$201,'Movimientos efectivo'!$A$2:$A$201,A48,'Movimientos efectivo'!$B$2:$B$201,B48,'Movimientos efectivo'!$C$2:$C$201,"Entrada"))</x:f>
      </x:c>
      <x:c r="G48" s="48" t="str">
        <x:f>IF(A48="","",SUMIFS('Movimientos efectivo'!$E$2:$E$201,'Movimientos efectivo'!$A$2:$A$201,A48,'Movimientos efectivo'!$B$2:$B$201,B48,'Movimientos efectivo'!$C$2:$C$201,"Salida"))</x:f>
      </x:c>
      <x:c r="H48" s="48" t="str">
        <x:f>IF(A48="","",D48+E48+F48-G48)</x:f>
      </x:c>
      <x:c r="I48" s="48"/>
      <x:c r="J48" s="48" t="str">
        <x:f>IF(OR(A48="",I48=""),"",I48-H48)</x:f>
      </x:c>
      <x:c r="K48" s="48" t="str">
        <x:f>IF(A48="","",SUMIFS('Ventas por medio'!$F$2:$F$301,'Ventas por medio'!$A$2:$A$301,A48,'Ventas por medio'!$B$2:$B$301,B48,'Ventas por medio'!$C$2:$C$301,"&lt;&gt;Efectivo"))</x:f>
      </x:c>
      <x:c r="L48" s="48" t="str">
        <x:f>IF(OR(A48="",I48=""),"",I48-H48+K48)</x:f>
      </x:c>
      <x:c r="M48" t="str">
        <x:f>IF(OR(A48="",I48=""),"Pendiente",IF(ABS(L48)&lt;0.005,"Cuadrado",IF(L48&lt;0,"Faltante","Sobrante")))</x:f>
        <x:v>Pendiente</x:v>
      </x:c>
    </x:row>
    <x:row r="49">
      <x:c r="A49" s="2"/>
      <x:c r="D49" s="48"/>
      <x:c r="E49" s="48" t="str">
        <x:f>IF(A49="","",SUMIFS('Ventas por medio'!$D$2:$D$301,'Ventas por medio'!$A$2:$A$301,A49,'Ventas por medio'!$B$2:$B$301,B49,'Ventas por medio'!$C$2:$C$301,"Efectivo"))</x:f>
      </x:c>
      <x:c r="F49" s="48" t="str">
        <x:f>IF(A49="","",SUMIFS('Movimientos efectivo'!$E$2:$E$201,'Movimientos efectivo'!$A$2:$A$201,A49,'Movimientos efectivo'!$B$2:$B$201,B49,'Movimientos efectivo'!$C$2:$C$201,"Entrada"))</x:f>
      </x:c>
      <x:c r="G49" s="48" t="str">
        <x:f>IF(A49="","",SUMIFS('Movimientos efectivo'!$E$2:$E$201,'Movimientos efectivo'!$A$2:$A$201,A49,'Movimientos efectivo'!$B$2:$B$201,B49,'Movimientos efectivo'!$C$2:$C$201,"Salida"))</x:f>
      </x:c>
      <x:c r="H49" s="48" t="str">
        <x:f>IF(A49="","",D49+E49+F49-G49)</x:f>
      </x:c>
      <x:c r="I49" s="48"/>
      <x:c r="J49" s="48" t="str">
        <x:f>IF(OR(A49="",I49=""),"",I49-H49)</x:f>
      </x:c>
      <x:c r="K49" s="48" t="str">
        <x:f>IF(A49="","",SUMIFS('Ventas por medio'!$F$2:$F$301,'Ventas por medio'!$A$2:$A$301,A49,'Ventas por medio'!$B$2:$B$301,B49,'Ventas por medio'!$C$2:$C$301,"&lt;&gt;Efectivo"))</x:f>
      </x:c>
      <x:c r="L49" s="48" t="str">
        <x:f>IF(OR(A49="",I49=""),"",I49-H49+K49)</x:f>
      </x:c>
      <x:c r="M49" t="str">
        <x:f>IF(OR(A49="",I49=""),"Pendiente",IF(ABS(L49)&lt;0.005,"Cuadrado",IF(L49&lt;0,"Faltante","Sobrante")))</x:f>
        <x:v>Pendiente</x:v>
      </x:c>
    </x:row>
    <x:row r="50">
      <x:c r="A50" s="2"/>
      <x:c r="D50" s="48"/>
      <x:c r="E50" s="48" t="str">
        <x:f>IF(A50="","",SUMIFS('Ventas por medio'!$D$2:$D$301,'Ventas por medio'!$A$2:$A$301,A50,'Ventas por medio'!$B$2:$B$301,B50,'Ventas por medio'!$C$2:$C$301,"Efectivo"))</x:f>
      </x:c>
      <x:c r="F50" s="48" t="str">
        <x:f>IF(A50="","",SUMIFS('Movimientos efectivo'!$E$2:$E$201,'Movimientos efectivo'!$A$2:$A$201,A50,'Movimientos efectivo'!$B$2:$B$201,B50,'Movimientos efectivo'!$C$2:$C$201,"Entrada"))</x:f>
      </x:c>
      <x:c r="G50" s="48" t="str">
        <x:f>IF(A50="","",SUMIFS('Movimientos efectivo'!$E$2:$E$201,'Movimientos efectivo'!$A$2:$A$201,A50,'Movimientos efectivo'!$B$2:$B$201,B50,'Movimientos efectivo'!$C$2:$C$201,"Salida"))</x:f>
      </x:c>
      <x:c r="H50" s="48" t="str">
        <x:f>IF(A50="","",D50+E50+F50-G50)</x:f>
      </x:c>
      <x:c r="I50" s="48"/>
      <x:c r="J50" s="48" t="str">
        <x:f>IF(OR(A50="",I50=""),"",I50-H50)</x:f>
      </x:c>
      <x:c r="K50" s="48" t="str">
        <x:f>IF(A50="","",SUMIFS('Ventas por medio'!$F$2:$F$301,'Ventas por medio'!$A$2:$A$301,A50,'Ventas por medio'!$B$2:$B$301,B50,'Ventas por medio'!$C$2:$C$301,"&lt;&gt;Efectivo"))</x:f>
      </x:c>
      <x:c r="L50" s="48" t="str">
        <x:f>IF(OR(A50="",I50=""),"",I50-H50+K50)</x:f>
      </x:c>
      <x:c r="M50" t="str">
        <x:f>IF(OR(A50="",I50=""),"Pendiente",IF(ABS(L50)&lt;0.005,"Cuadrado",IF(L50&lt;0,"Faltante","Sobrante")))</x:f>
        <x:v>Pendiente</x:v>
      </x:c>
    </x:row>
    <x:row r="51">
      <x:c r="A51" s="2"/>
      <x:c r="D51" s="48"/>
      <x:c r="E51" s="48" t="str">
        <x:f>IF(A51="","",SUMIFS('Ventas por medio'!$D$2:$D$301,'Ventas por medio'!$A$2:$A$301,A51,'Ventas por medio'!$B$2:$B$301,B51,'Ventas por medio'!$C$2:$C$301,"Efectivo"))</x:f>
      </x:c>
      <x:c r="F51" s="48" t="str">
        <x:f>IF(A51="","",SUMIFS('Movimientos efectivo'!$E$2:$E$201,'Movimientos efectivo'!$A$2:$A$201,A51,'Movimientos efectivo'!$B$2:$B$201,B51,'Movimientos efectivo'!$C$2:$C$201,"Entrada"))</x:f>
      </x:c>
      <x:c r="G51" s="48" t="str">
        <x:f>IF(A51="","",SUMIFS('Movimientos efectivo'!$E$2:$E$201,'Movimientos efectivo'!$A$2:$A$201,A51,'Movimientos efectivo'!$B$2:$B$201,B51,'Movimientos efectivo'!$C$2:$C$201,"Salida"))</x:f>
      </x:c>
      <x:c r="H51" s="48" t="str">
        <x:f>IF(A51="","",D51+E51+F51-G51)</x:f>
      </x:c>
      <x:c r="I51" s="48"/>
      <x:c r="J51" s="48" t="str">
        <x:f>IF(OR(A51="",I51=""),"",I51-H51)</x:f>
      </x:c>
      <x:c r="K51" s="48" t="str">
        <x:f>IF(A51="","",SUMIFS('Ventas por medio'!$F$2:$F$301,'Ventas por medio'!$A$2:$A$301,A51,'Ventas por medio'!$B$2:$B$301,B51,'Ventas por medio'!$C$2:$C$301,"&lt;&gt;Efectivo"))</x:f>
      </x:c>
      <x:c r="L51" s="48" t="str">
        <x:f>IF(OR(A51="",I51=""),"",I51-H51+K51)</x:f>
      </x:c>
      <x:c r="M51" t="str">
        <x:f>IF(OR(A51="",I51=""),"Pendiente",IF(ABS(L51)&lt;0.005,"Cuadrado",IF(L51&lt;0,"Faltante","Sobrante")))</x:f>
        <x:v>Pendiente</x:v>
      </x:c>
    </x:row>
    <x:row r="52">
      <x:c r="A52" s="2"/>
      <x:c r="D52" s="48"/>
      <x:c r="E52" s="48" t="str">
        <x:f>IF(A52="","",SUMIFS('Ventas por medio'!$D$2:$D$301,'Ventas por medio'!$A$2:$A$301,A52,'Ventas por medio'!$B$2:$B$301,B52,'Ventas por medio'!$C$2:$C$301,"Efectivo"))</x:f>
      </x:c>
      <x:c r="F52" s="48" t="str">
        <x:f>IF(A52="","",SUMIFS('Movimientos efectivo'!$E$2:$E$201,'Movimientos efectivo'!$A$2:$A$201,A52,'Movimientos efectivo'!$B$2:$B$201,B52,'Movimientos efectivo'!$C$2:$C$201,"Entrada"))</x:f>
      </x:c>
      <x:c r="G52" s="48" t="str">
        <x:f>IF(A52="","",SUMIFS('Movimientos efectivo'!$E$2:$E$201,'Movimientos efectivo'!$A$2:$A$201,A52,'Movimientos efectivo'!$B$2:$B$201,B52,'Movimientos efectivo'!$C$2:$C$201,"Salida"))</x:f>
      </x:c>
      <x:c r="H52" s="48" t="str">
        <x:f>IF(A52="","",D52+E52+F52-G52)</x:f>
      </x:c>
      <x:c r="I52" s="48"/>
      <x:c r="J52" s="48" t="str">
        <x:f>IF(OR(A52="",I52=""),"",I52-H52)</x:f>
      </x:c>
      <x:c r="K52" s="48" t="str">
        <x:f>IF(A52="","",SUMIFS('Ventas por medio'!$F$2:$F$301,'Ventas por medio'!$A$2:$A$301,A52,'Ventas por medio'!$B$2:$B$301,B52,'Ventas por medio'!$C$2:$C$301,"&lt;&gt;Efectivo"))</x:f>
      </x:c>
      <x:c r="L52" s="48" t="str">
        <x:f>IF(OR(A52="",I52=""),"",I52-H52+K52)</x:f>
      </x:c>
      <x:c r="M52" t="str">
        <x:f>IF(OR(A52="",I52=""),"Pendiente",IF(ABS(L52)&lt;0.005,"Cuadrado",IF(L52&lt;0,"Faltante","Sobrante")))</x:f>
        <x:v>Pendiente</x:v>
      </x:c>
    </x:row>
    <x:row r="53">
      <x:c r="A53" s="2"/>
      <x:c r="D53" s="48"/>
      <x:c r="E53" s="48" t="str">
        <x:f>IF(A53="","",SUMIFS('Ventas por medio'!$D$2:$D$301,'Ventas por medio'!$A$2:$A$301,A53,'Ventas por medio'!$B$2:$B$301,B53,'Ventas por medio'!$C$2:$C$301,"Efectivo"))</x:f>
      </x:c>
      <x:c r="F53" s="48" t="str">
        <x:f>IF(A53="","",SUMIFS('Movimientos efectivo'!$E$2:$E$201,'Movimientos efectivo'!$A$2:$A$201,A53,'Movimientos efectivo'!$B$2:$B$201,B53,'Movimientos efectivo'!$C$2:$C$201,"Entrada"))</x:f>
      </x:c>
      <x:c r="G53" s="48" t="str">
        <x:f>IF(A53="","",SUMIFS('Movimientos efectivo'!$E$2:$E$201,'Movimientos efectivo'!$A$2:$A$201,A53,'Movimientos efectivo'!$B$2:$B$201,B53,'Movimientos efectivo'!$C$2:$C$201,"Salida"))</x:f>
      </x:c>
      <x:c r="H53" s="48" t="str">
        <x:f>IF(A53="","",D53+E53+F53-G53)</x:f>
      </x:c>
      <x:c r="I53" s="48"/>
      <x:c r="J53" s="48" t="str">
        <x:f>IF(OR(A53="",I53=""),"",I53-H53)</x:f>
      </x:c>
      <x:c r="K53" s="48" t="str">
        <x:f>IF(A53="","",SUMIFS('Ventas por medio'!$F$2:$F$301,'Ventas por medio'!$A$2:$A$301,A53,'Ventas por medio'!$B$2:$B$301,B53,'Ventas por medio'!$C$2:$C$301,"&lt;&gt;Efectivo"))</x:f>
      </x:c>
      <x:c r="L53" s="48" t="str">
        <x:f>IF(OR(A53="",I53=""),"",I53-H53+K53)</x:f>
      </x:c>
      <x:c r="M53" t="str">
        <x:f>IF(OR(A53="",I53=""),"Pendiente",IF(ABS(L53)&lt;0.005,"Cuadrado",IF(L53&lt;0,"Faltante","Sobrante")))</x:f>
        <x:v>Pendiente</x:v>
      </x:c>
    </x:row>
    <x:row r="54">
      <x:c r="A54" s="2"/>
      <x:c r="D54" s="48"/>
      <x:c r="E54" s="48" t="str">
        <x:f>IF(A54="","",SUMIFS('Ventas por medio'!$D$2:$D$301,'Ventas por medio'!$A$2:$A$301,A54,'Ventas por medio'!$B$2:$B$301,B54,'Ventas por medio'!$C$2:$C$301,"Efectivo"))</x:f>
      </x:c>
      <x:c r="F54" s="48" t="str">
        <x:f>IF(A54="","",SUMIFS('Movimientos efectivo'!$E$2:$E$201,'Movimientos efectivo'!$A$2:$A$201,A54,'Movimientos efectivo'!$B$2:$B$201,B54,'Movimientos efectivo'!$C$2:$C$201,"Entrada"))</x:f>
      </x:c>
      <x:c r="G54" s="48" t="str">
        <x:f>IF(A54="","",SUMIFS('Movimientos efectivo'!$E$2:$E$201,'Movimientos efectivo'!$A$2:$A$201,A54,'Movimientos efectivo'!$B$2:$B$201,B54,'Movimientos efectivo'!$C$2:$C$201,"Salida"))</x:f>
      </x:c>
      <x:c r="H54" s="48" t="str">
        <x:f>IF(A54="","",D54+E54+F54-G54)</x:f>
      </x:c>
      <x:c r="I54" s="48"/>
      <x:c r="J54" s="48" t="str">
        <x:f>IF(OR(A54="",I54=""),"",I54-H54)</x:f>
      </x:c>
      <x:c r="K54" s="48" t="str">
        <x:f>IF(A54="","",SUMIFS('Ventas por medio'!$F$2:$F$301,'Ventas por medio'!$A$2:$A$301,A54,'Ventas por medio'!$B$2:$B$301,B54,'Ventas por medio'!$C$2:$C$301,"&lt;&gt;Efectivo"))</x:f>
      </x:c>
      <x:c r="L54" s="48" t="str">
        <x:f>IF(OR(A54="",I54=""),"",I54-H54+K54)</x:f>
      </x:c>
      <x:c r="M54" t="str">
        <x:f>IF(OR(A54="",I54=""),"Pendiente",IF(ABS(L54)&lt;0.005,"Cuadrado",IF(L54&lt;0,"Faltante","Sobrante")))</x:f>
        <x:v>Pendiente</x:v>
      </x:c>
    </x:row>
    <x:row r="55">
      <x:c r="A55" s="2"/>
      <x:c r="D55" s="48"/>
      <x:c r="E55" s="48" t="str">
        <x:f>IF(A55="","",SUMIFS('Ventas por medio'!$D$2:$D$301,'Ventas por medio'!$A$2:$A$301,A55,'Ventas por medio'!$B$2:$B$301,B55,'Ventas por medio'!$C$2:$C$301,"Efectivo"))</x:f>
      </x:c>
      <x:c r="F55" s="48" t="str">
        <x:f>IF(A55="","",SUMIFS('Movimientos efectivo'!$E$2:$E$201,'Movimientos efectivo'!$A$2:$A$201,A55,'Movimientos efectivo'!$B$2:$B$201,B55,'Movimientos efectivo'!$C$2:$C$201,"Entrada"))</x:f>
      </x:c>
      <x:c r="G55" s="48" t="str">
        <x:f>IF(A55="","",SUMIFS('Movimientos efectivo'!$E$2:$E$201,'Movimientos efectivo'!$A$2:$A$201,A55,'Movimientos efectivo'!$B$2:$B$201,B55,'Movimientos efectivo'!$C$2:$C$201,"Salida"))</x:f>
      </x:c>
      <x:c r="H55" s="48" t="str">
        <x:f>IF(A55="","",D55+E55+F55-G55)</x:f>
      </x:c>
      <x:c r="I55" s="48"/>
      <x:c r="J55" s="48" t="str">
        <x:f>IF(OR(A55="",I55=""),"",I55-H55)</x:f>
      </x:c>
      <x:c r="K55" s="48" t="str">
        <x:f>IF(A55="","",SUMIFS('Ventas por medio'!$F$2:$F$301,'Ventas por medio'!$A$2:$A$301,A55,'Ventas por medio'!$B$2:$B$301,B55,'Ventas por medio'!$C$2:$C$301,"&lt;&gt;Efectivo"))</x:f>
      </x:c>
      <x:c r="L55" s="48" t="str">
        <x:f>IF(OR(A55="",I55=""),"",I55-H55+K55)</x:f>
      </x:c>
      <x:c r="M55" t="str">
        <x:f>IF(OR(A55="",I55=""),"Pendiente",IF(ABS(L55)&lt;0.005,"Cuadrado",IF(L55&lt;0,"Faltante","Sobrante")))</x:f>
        <x:v>Pendiente</x:v>
      </x:c>
    </x:row>
    <x:row r="56">
      <x:c r="A56" s="2"/>
      <x:c r="D56" s="48"/>
      <x:c r="E56" s="48" t="str">
        <x:f>IF(A56="","",SUMIFS('Ventas por medio'!$D$2:$D$301,'Ventas por medio'!$A$2:$A$301,A56,'Ventas por medio'!$B$2:$B$301,B56,'Ventas por medio'!$C$2:$C$301,"Efectivo"))</x:f>
      </x:c>
      <x:c r="F56" s="48" t="str">
        <x:f>IF(A56="","",SUMIFS('Movimientos efectivo'!$E$2:$E$201,'Movimientos efectivo'!$A$2:$A$201,A56,'Movimientos efectivo'!$B$2:$B$201,B56,'Movimientos efectivo'!$C$2:$C$201,"Entrada"))</x:f>
      </x:c>
      <x:c r="G56" s="48" t="str">
        <x:f>IF(A56="","",SUMIFS('Movimientos efectivo'!$E$2:$E$201,'Movimientos efectivo'!$A$2:$A$201,A56,'Movimientos efectivo'!$B$2:$B$201,B56,'Movimientos efectivo'!$C$2:$C$201,"Salida"))</x:f>
      </x:c>
      <x:c r="H56" s="48" t="str">
        <x:f>IF(A56="","",D56+E56+F56-G56)</x:f>
      </x:c>
      <x:c r="I56" s="48"/>
      <x:c r="J56" s="48" t="str">
        <x:f>IF(OR(A56="",I56=""),"",I56-H56)</x:f>
      </x:c>
      <x:c r="K56" s="48" t="str">
        <x:f>IF(A56="","",SUMIFS('Ventas por medio'!$F$2:$F$301,'Ventas por medio'!$A$2:$A$301,A56,'Ventas por medio'!$B$2:$B$301,B56,'Ventas por medio'!$C$2:$C$301,"&lt;&gt;Efectivo"))</x:f>
      </x:c>
      <x:c r="L56" s="48" t="str">
        <x:f>IF(OR(A56="",I56=""),"",I56-H56+K56)</x:f>
      </x:c>
      <x:c r="M56" t="str">
        <x:f>IF(OR(A56="",I56=""),"Pendiente",IF(ABS(L56)&lt;0.005,"Cuadrado",IF(L56&lt;0,"Faltante","Sobrante")))</x:f>
        <x:v>Pendiente</x:v>
      </x:c>
    </x:row>
    <x:row r="57">
      <x:c r="A57" s="2"/>
      <x:c r="D57" s="48"/>
      <x:c r="E57" s="48" t="str">
        <x:f>IF(A57="","",SUMIFS('Ventas por medio'!$D$2:$D$301,'Ventas por medio'!$A$2:$A$301,A57,'Ventas por medio'!$B$2:$B$301,B57,'Ventas por medio'!$C$2:$C$301,"Efectivo"))</x:f>
      </x:c>
      <x:c r="F57" s="48" t="str">
        <x:f>IF(A57="","",SUMIFS('Movimientos efectivo'!$E$2:$E$201,'Movimientos efectivo'!$A$2:$A$201,A57,'Movimientos efectivo'!$B$2:$B$201,B57,'Movimientos efectivo'!$C$2:$C$201,"Entrada"))</x:f>
      </x:c>
      <x:c r="G57" s="48" t="str">
        <x:f>IF(A57="","",SUMIFS('Movimientos efectivo'!$E$2:$E$201,'Movimientos efectivo'!$A$2:$A$201,A57,'Movimientos efectivo'!$B$2:$B$201,B57,'Movimientos efectivo'!$C$2:$C$201,"Salida"))</x:f>
      </x:c>
      <x:c r="H57" s="48" t="str">
        <x:f>IF(A57="","",D57+E57+F57-G57)</x:f>
      </x:c>
      <x:c r="I57" s="48"/>
      <x:c r="J57" s="48" t="str">
        <x:f>IF(OR(A57="",I57=""),"",I57-H57)</x:f>
      </x:c>
      <x:c r="K57" s="48" t="str">
        <x:f>IF(A57="","",SUMIFS('Ventas por medio'!$F$2:$F$301,'Ventas por medio'!$A$2:$A$301,A57,'Ventas por medio'!$B$2:$B$301,B57,'Ventas por medio'!$C$2:$C$301,"&lt;&gt;Efectivo"))</x:f>
      </x:c>
      <x:c r="L57" s="48" t="str">
        <x:f>IF(OR(A57="",I57=""),"",I57-H57+K57)</x:f>
      </x:c>
      <x:c r="M57" t="str">
        <x:f>IF(OR(A57="",I57=""),"Pendiente",IF(ABS(L57)&lt;0.005,"Cuadrado",IF(L57&lt;0,"Faltante","Sobrante")))</x:f>
        <x:v>Pendiente</x:v>
      </x:c>
    </x:row>
    <x:row r="58">
      <x:c r="A58" s="2"/>
      <x:c r="D58" s="48"/>
      <x:c r="E58" s="48" t="str">
        <x:f>IF(A58="","",SUMIFS('Ventas por medio'!$D$2:$D$301,'Ventas por medio'!$A$2:$A$301,A58,'Ventas por medio'!$B$2:$B$301,B58,'Ventas por medio'!$C$2:$C$301,"Efectivo"))</x:f>
      </x:c>
      <x:c r="F58" s="48" t="str">
        <x:f>IF(A58="","",SUMIFS('Movimientos efectivo'!$E$2:$E$201,'Movimientos efectivo'!$A$2:$A$201,A58,'Movimientos efectivo'!$B$2:$B$201,B58,'Movimientos efectivo'!$C$2:$C$201,"Entrada"))</x:f>
      </x:c>
      <x:c r="G58" s="48" t="str">
        <x:f>IF(A58="","",SUMIFS('Movimientos efectivo'!$E$2:$E$201,'Movimientos efectivo'!$A$2:$A$201,A58,'Movimientos efectivo'!$B$2:$B$201,B58,'Movimientos efectivo'!$C$2:$C$201,"Salida"))</x:f>
      </x:c>
      <x:c r="H58" s="48" t="str">
        <x:f>IF(A58="","",D58+E58+F58-G58)</x:f>
      </x:c>
      <x:c r="I58" s="48"/>
      <x:c r="J58" s="48" t="str">
        <x:f>IF(OR(A58="",I58=""),"",I58-H58)</x:f>
      </x:c>
      <x:c r="K58" s="48" t="str">
        <x:f>IF(A58="","",SUMIFS('Ventas por medio'!$F$2:$F$301,'Ventas por medio'!$A$2:$A$301,A58,'Ventas por medio'!$B$2:$B$301,B58,'Ventas por medio'!$C$2:$C$301,"&lt;&gt;Efectivo"))</x:f>
      </x:c>
      <x:c r="L58" s="48" t="str">
        <x:f>IF(OR(A58="",I58=""),"",I58-H58+K58)</x:f>
      </x:c>
      <x:c r="M58" t="str">
        <x:f>IF(OR(A58="",I58=""),"Pendiente",IF(ABS(L58)&lt;0.005,"Cuadrado",IF(L58&lt;0,"Faltante","Sobrante")))</x:f>
        <x:v>Pendiente</x:v>
      </x:c>
    </x:row>
    <x:row r="59">
      <x:c r="A59" s="2"/>
      <x:c r="D59" s="48"/>
      <x:c r="E59" s="48" t="str">
        <x:f>IF(A59="","",SUMIFS('Ventas por medio'!$D$2:$D$301,'Ventas por medio'!$A$2:$A$301,A59,'Ventas por medio'!$B$2:$B$301,B59,'Ventas por medio'!$C$2:$C$301,"Efectivo"))</x:f>
      </x:c>
      <x:c r="F59" s="48" t="str">
        <x:f>IF(A59="","",SUMIFS('Movimientos efectivo'!$E$2:$E$201,'Movimientos efectivo'!$A$2:$A$201,A59,'Movimientos efectivo'!$B$2:$B$201,B59,'Movimientos efectivo'!$C$2:$C$201,"Entrada"))</x:f>
      </x:c>
      <x:c r="G59" s="48" t="str">
        <x:f>IF(A59="","",SUMIFS('Movimientos efectivo'!$E$2:$E$201,'Movimientos efectivo'!$A$2:$A$201,A59,'Movimientos efectivo'!$B$2:$B$201,B59,'Movimientos efectivo'!$C$2:$C$201,"Salida"))</x:f>
      </x:c>
      <x:c r="H59" s="48" t="str">
        <x:f>IF(A59="","",D59+E59+F59-G59)</x:f>
      </x:c>
      <x:c r="I59" s="48"/>
      <x:c r="J59" s="48" t="str">
        <x:f>IF(OR(A59="",I59=""),"",I59-H59)</x:f>
      </x:c>
      <x:c r="K59" s="48" t="str">
        <x:f>IF(A59="","",SUMIFS('Ventas por medio'!$F$2:$F$301,'Ventas por medio'!$A$2:$A$301,A59,'Ventas por medio'!$B$2:$B$301,B59,'Ventas por medio'!$C$2:$C$301,"&lt;&gt;Efectivo"))</x:f>
      </x:c>
      <x:c r="L59" s="48" t="str">
        <x:f>IF(OR(A59="",I59=""),"",I59-H59+K59)</x:f>
      </x:c>
      <x:c r="M59" t="str">
        <x:f>IF(OR(A59="",I59=""),"Pendiente",IF(ABS(L59)&lt;0.005,"Cuadrado",IF(L59&lt;0,"Faltante","Sobrante")))</x:f>
        <x:v>Pendiente</x:v>
      </x:c>
    </x:row>
    <x:row r="60">
      <x:c r="A60" s="2"/>
      <x:c r="D60" s="48"/>
      <x:c r="E60" s="48" t="str">
        <x:f>IF(A60="","",SUMIFS('Ventas por medio'!$D$2:$D$301,'Ventas por medio'!$A$2:$A$301,A60,'Ventas por medio'!$B$2:$B$301,B60,'Ventas por medio'!$C$2:$C$301,"Efectivo"))</x:f>
      </x:c>
      <x:c r="F60" s="48" t="str">
        <x:f>IF(A60="","",SUMIFS('Movimientos efectivo'!$E$2:$E$201,'Movimientos efectivo'!$A$2:$A$201,A60,'Movimientos efectivo'!$B$2:$B$201,B60,'Movimientos efectivo'!$C$2:$C$201,"Entrada"))</x:f>
      </x:c>
      <x:c r="G60" s="48" t="str">
        <x:f>IF(A60="","",SUMIFS('Movimientos efectivo'!$E$2:$E$201,'Movimientos efectivo'!$A$2:$A$201,A60,'Movimientos efectivo'!$B$2:$B$201,B60,'Movimientos efectivo'!$C$2:$C$201,"Salida"))</x:f>
      </x:c>
      <x:c r="H60" s="48" t="str">
        <x:f>IF(A60="","",D60+E60+F60-G60)</x:f>
      </x:c>
      <x:c r="I60" s="48"/>
      <x:c r="J60" s="48" t="str">
        <x:f>IF(OR(A60="",I60=""),"",I60-H60)</x:f>
      </x:c>
      <x:c r="K60" s="48" t="str">
        <x:f>IF(A60="","",SUMIFS('Ventas por medio'!$F$2:$F$301,'Ventas por medio'!$A$2:$A$301,A60,'Ventas por medio'!$B$2:$B$301,B60,'Ventas por medio'!$C$2:$C$301,"&lt;&gt;Efectivo"))</x:f>
      </x:c>
      <x:c r="L60" s="48" t="str">
        <x:f>IF(OR(A60="",I60=""),"",I60-H60+K60)</x:f>
      </x:c>
      <x:c r="M60" t="str">
        <x:f>IF(OR(A60="",I60=""),"Pendiente",IF(ABS(L60)&lt;0.005,"Cuadrado",IF(L60&lt;0,"Faltante","Sobrante")))</x:f>
        <x:v>Pendiente</x:v>
      </x:c>
    </x:row>
    <x:row r="61">
      <x:c r="A61" s="2"/>
      <x:c r="D61" s="48"/>
      <x:c r="E61" s="48" t="str">
        <x:f>IF(A61="","",SUMIFS('Ventas por medio'!$D$2:$D$301,'Ventas por medio'!$A$2:$A$301,A61,'Ventas por medio'!$B$2:$B$301,B61,'Ventas por medio'!$C$2:$C$301,"Efectivo"))</x:f>
      </x:c>
      <x:c r="F61" s="48" t="str">
        <x:f>IF(A61="","",SUMIFS('Movimientos efectivo'!$E$2:$E$201,'Movimientos efectivo'!$A$2:$A$201,A61,'Movimientos efectivo'!$B$2:$B$201,B61,'Movimientos efectivo'!$C$2:$C$201,"Entrada"))</x:f>
      </x:c>
      <x:c r="G61" s="48" t="str">
        <x:f>IF(A61="","",SUMIFS('Movimientos efectivo'!$E$2:$E$201,'Movimientos efectivo'!$A$2:$A$201,A61,'Movimientos efectivo'!$B$2:$B$201,B61,'Movimientos efectivo'!$C$2:$C$201,"Salida"))</x:f>
      </x:c>
      <x:c r="H61" s="48" t="str">
        <x:f>IF(A61="","",D61+E61+F61-G61)</x:f>
      </x:c>
      <x:c r="I61" s="48"/>
      <x:c r="J61" s="48" t="str">
        <x:f>IF(OR(A61="",I61=""),"",I61-H61)</x:f>
      </x:c>
      <x:c r="K61" s="48" t="str">
        <x:f>IF(A61="","",SUMIFS('Ventas por medio'!$F$2:$F$301,'Ventas por medio'!$A$2:$A$301,A61,'Ventas por medio'!$B$2:$B$301,B61,'Ventas por medio'!$C$2:$C$301,"&lt;&gt;Efectivo"))</x:f>
      </x:c>
      <x:c r="L61" s="48" t="str">
        <x:f>IF(OR(A61="",I61=""),"",I61-H61+K61)</x:f>
      </x:c>
      <x:c r="M61" t="str">
        <x:f>IF(OR(A61="",I61=""),"Pendiente",IF(ABS(L61)&lt;0.005,"Cuadrado",IF(L61&lt;0,"Faltante","Sobrante")))</x:f>
        <x:v>Pendiente</x:v>
      </x:c>
    </x:row>
    <x:row r="62">
      <x:c r="A62" s="2"/>
      <x:c r="D62" s="48"/>
      <x:c r="E62" s="48" t="str">
        <x:f>IF(A62="","",SUMIFS('Ventas por medio'!$D$2:$D$301,'Ventas por medio'!$A$2:$A$301,A62,'Ventas por medio'!$B$2:$B$301,B62,'Ventas por medio'!$C$2:$C$301,"Efectivo"))</x:f>
      </x:c>
      <x:c r="F62" s="48" t="str">
        <x:f>IF(A62="","",SUMIFS('Movimientos efectivo'!$E$2:$E$201,'Movimientos efectivo'!$A$2:$A$201,A62,'Movimientos efectivo'!$B$2:$B$201,B62,'Movimientos efectivo'!$C$2:$C$201,"Entrada"))</x:f>
      </x:c>
      <x:c r="G62" s="48" t="str">
        <x:f>IF(A62="","",SUMIFS('Movimientos efectivo'!$E$2:$E$201,'Movimientos efectivo'!$A$2:$A$201,A62,'Movimientos efectivo'!$B$2:$B$201,B62,'Movimientos efectivo'!$C$2:$C$201,"Salida"))</x:f>
      </x:c>
      <x:c r="H62" s="48" t="str">
        <x:f>IF(A62="","",D62+E62+F62-G62)</x:f>
      </x:c>
      <x:c r="I62" s="48"/>
      <x:c r="J62" s="48" t="str">
        <x:f>IF(OR(A62="",I62=""),"",I62-H62)</x:f>
      </x:c>
      <x:c r="K62" s="48" t="str">
        <x:f>IF(A62="","",SUMIFS('Ventas por medio'!$F$2:$F$301,'Ventas por medio'!$A$2:$A$301,A62,'Ventas por medio'!$B$2:$B$301,B62,'Ventas por medio'!$C$2:$C$301,"&lt;&gt;Efectivo"))</x:f>
      </x:c>
      <x:c r="L62" s="48" t="str">
        <x:f>IF(OR(A62="",I62=""),"",I62-H62+K62)</x:f>
      </x:c>
      <x:c r="M62" t="str">
        <x:f>IF(OR(A62="",I62=""),"Pendiente",IF(ABS(L62)&lt;0.005,"Cuadrado",IF(L62&lt;0,"Faltante","Sobrante")))</x:f>
        <x:v>Pendiente</x:v>
      </x:c>
    </x:row>
    <x:row r="63">
      <x:c r="A63" s="2"/>
      <x:c r="D63" s="48"/>
      <x:c r="E63" s="48" t="str">
        <x:f>IF(A63="","",SUMIFS('Ventas por medio'!$D$2:$D$301,'Ventas por medio'!$A$2:$A$301,A63,'Ventas por medio'!$B$2:$B$301,B63,'Ventas por medio'!$C$2:$C$301,"Efectivo"))</x:f>
      </x:c>
      <x:c r="F63" s="48" t="str">
        <x:f>IF(A63="","",SUMIFS('Movimientos efectivo'!$E$2:$E$201,'Movimientos efectivo'!$A$2:$A$201,A63,'Movimientos efectivo'!$B$2:$B$201,B63,'Movimientos efectivo'!$C$2:$C$201,"Entrada"))</x:f>
      </x:c>
      <x:c r="G63" s="48" t="str">
        <x:f>IF(A63="","",SUMIFS('Movimientos efectivo'!$E$2:$E$201,'Movimientos efectivo'!$A$2:$A$201,A63,'Movimientos efectivo'!$B$2:$B$201,B63,'Movimientos efectivo'!$C$2:$C$201,"Salida"))</x:f>
      </x:c>
      <x:c r="H63" s="48" t="str">
        <x:f>IF(A63="","",D63+E63+F63-G63)</x:f>
      </x:c>
      <x:c r="I63" s="48"/>
      <x:c r="J63" s="48" t="str">
        <x:f>IF(OR(A63="",I63=""),"",I63-H63)</x:f>
      </x:c>
      <x:c r="K63" s="48" t="str">
        <x:f>IF(A63="","",SUMIFS('Ventas por medio'!$F$2:$F$301,'Ventas por medio'!$A$2:$A$301,A63,'Ventas por medio'!$B$2:$B$301,B63,'Ventas por medio'!$C$2:$C$301,"&lt;&gt;Efectivo"))</x:f>
      </x:c>
      <x:c r="L63" s="48" t="str">
        <x:f>IF(OR(A63="",I63=""),"",I63-H63+K63)</x:f>
      </x:c>
      <x:c r="M63" t="str">
        <x:f>IF(OR(A63="",I63=""),"Pendiente",IF(ABS(L63)&lt;0.005,"Cuadrado",IF(L63&lt;0,"Faltante","Sobrante")))</x:f>
        <x:v>Pendiente</x:v>
      </x:c>
    </x:row>
    <x:row r="64">
      <x:c r="A64" s="2"/>
      <x:c r="D64" s="48"/>
      <x:c r="E64" s="48" t="str">
        <x:f>IF(A64="","",SUMIFS('Ventas por medio'!$D$2:$D$301,'Ventas por medio'!$A$2:$A$301,A64,'Ventas por medio'!$B$2:$B$301,B64,'Ventas por medio'!$C$2:$C$301,"Efectivo"))</x:f>
      </x:c>
      <x:c r="F64" s="48" t="str">
        <x:f>IF(A64="","",SUMIFS('Movimientos efectivo'!$E$2:$E$201,'Movimientos efectivo'!$A$2:$A$201,A64,'Movimientos efectivo'!$B$2:$B$201,B64,'Movimientos efectivo'!$C$2:$C$201,"Entrada"))</x:f>
      </x:c>
      <x:c r="G64" s="48" t="str">
        <x:f>IF(A64="","",SUMIFS('Movimientos efectivo'!$E$2:$E$201,'Movimientos efectivo'!$A$2:$A$201,A64,'Movimientos efectivo'!$B$2:$B$201,B64,'Movimientos efectivo'!$C$2:$C$201,"Salida"))</x:f>
      </x:c>
      <x:c r="H64" s="48" t="str">
        <x:f>IF(A64="","",D64+E64+F64-G64)</x:f>
      </x:c>
      <x:c r="I64" s="48"/>
      <x:c r="J64" s="48" t="str">
        <x:f>IF(OR(A64="",I64=""),"",I64-H64)</x:f>
      </x:c>
      <x:c r="K64" s="48" t="str">
        <x:f>IF(A64="","",SUMIFS('Ventas por medio'!$F$2:$F$301,'Ventas por medio'!$A$2:$A$301,A64,'Ventas por medio'!$B$2:$B$301,B64,'Ventas por medio'!$C$2:$C$301,"&lt;&gt;Efectivo"))</x:f>
      </x:c>
      <x:c r="L64" s="48" t="str">
        <x:f>IF(OR(A64="",I64=""),"",I64-H64+K64)</x:f>
      </x:c>
      <x:c r="M64" t="str">
        <x:f>IF(OR(A64="",I64=""),"Pendiente",IF(ABS(L64)&lt;0.005,"Cuadrado",IF(L64&lt;0,"Faltante","Sobrante")))</x:f>
        <x:v>Pendiente</x:v>
      </x:c>
    </x:row>
    <x:row r="65">
      <x:c r="A65" s="2"/>
      <x:c r="D65" s="48"/>
      <x:c r="E65" s="48" t="str">
        <x:f>IF(A65="","",SUMIFS('Ventas por medio'!$D$2:$D$301,'Ventas por medio'!$A$2:$A$301,A65,'Ventas por medio'!$B$2:$B$301,B65,'Ventas por medio'!$C$2:$C$301,"Efectivo"))</x:f>
      </x:c>
      <x:c r="F65" s="48" t="str">
        <x:f>IF(A65="","",SUMIFS('Movimientos efectivo'!$E$2:$E$201,'Movimientos efectivo'!$A$2:$A$201,A65,'Movimientos efectivo'!$B$2:$B$201,B65,'Movimientos efectivo'!$C$2:$C$201,"Entrada"))</x:f>
      </x:c>
      <x:c r="G65" s="48" t="str">
        <x:f>IF(A65="","",SUMIFS('Movimientos efectivo'!$E$2:$E$201,'Movimientos efectivo'!$A$2:$A$201,A65,'Movimientos efectivo'!$B$2:$B$201,B65,'Movimientos efectivo'!$C$2:$C$201,"Salida"))</x:f>
      </x:c>
      <x:c r="H65" s="48" t="str">
        <x:f>IF(A65="","",D65+E65+F65-G65)</x:f>
      </x:c>
      <x:c r="I65" s="48"/>
      <x:c r="J65" s="48" t="str">
        <x:f>IF(OR(A65="",I65=""),"",I65-H65)</x:f>
      </x:c>
      <x:c r="K65" s="48" t="str">
        <x:f>IF(A65="","",SUMIFS('Ventas por medio'!$F$2:$F$301,'Ventas por medio'!$A$2:$A$301,A65,'Ventas por medio'!$B$2:$B$301,B65,'Ventas por medio'!$C$2:$C$301,"&lt;&gt;Efectivo"))</x:f>
      </x:c>
      <x:c r="L65" s="48" t="str">
        <x:f>IF(OR(A65="",I65=""),"",I65-H65+K65)</x:f>
      </x:c>
      <x:c r="M65" t="str">
        <x:f>IF(OR(A65="",I65=""),"Pendiente",IF(ABS(L65)&lt;0.005,"Cuadrado",IF(L65&lt;0,"Faltante","Sobrante")))</x:f>
        <x:v>Pendiente</x:v>
      </x:c>
    </x:row>
    <x:row r="66">
      <x:c r="A66" s="2"/>
      <x:c r="D66" s="48"/>
      <x:c r="E66" s="48" t="str">
        <x:f>IF(A66="","",SUMIFS('Ventas por medio'!$D$2:$D$301,'Ventas por medio'!$A$2:$A$301,A66,'Ventas por medio'!$B$2:$B$301,B66,'Ventas por medio'!$C$2:$C$301,"Efectivo"))</x:f>
      </x:c>
      <x:c r="F66" s="48" t="str">
        <x:f>IF(A66="","",SUMIFS('Movimientos efectivo'!$E$2:$E$201,'Movimientos efectivo'!$A$2:$A$201,A66,'Movimientos efectivo'!$B$2:$B$201,B66,'Movimientos efectivo'!$C$2:$C$201,"Entrada"))</x:f>
      </x:c>
      <x:c r="G66" s="48" t="str">
        <x:f>IF(A66="","",SUMIFS('Movimientos efectivo'!$E$2:$E$201,'Movimientos efectivo'!$A$2:$A$201,A66,'Movimientos efectivo'!$B$2:$B$201,B66,'Movimientos efectivo'!$C$2:$C$201,"Salida"))</x:f>
      </x:c>
      <x:c r="H66" s="48" t="str">
        <x:f>IF(A66="","",D66+E66+F66-G66)</x:f>
      </x:c>
      <x:c r="I66" s="48"/>
      <x:c r="J66" s="48" t="str">
        <x:f>IF(OR(A66="",I66=""),"",I66-H66)</x:f>
      </x:c>
      <x:c r="K66" s="48" t="str">
        <x:f>IF(A66="","",SUMIFS('Ventas por medio'!$F$2:$F$301,'Ventas por medio'!$A$2:$A$301,A66,'Ventas por medio'!$B$2:$B$301,B66,'Ventas por medio'!$C$2:$C$301,"&lt;&gt;Efectivo"))</x:f>
      </x:c>
      <x:c r="L66" s="48" t="str">
        <x:f>IF(OR(A66="",I66=""),"",I66-H66+K66)</x:f>
      </x:c>
      <x:c r="M66" t="str">
        <x:f>IF(OR(A66="",I66=""),"Pendiente",IF(ABS(L66)&lt;0.005,"Cuadrado",IF(L66&lt;0,"Faltante","Sobrante")))</x:f>
        <x:v>Pendiente</x:v>
      </x:c>
    </x:row>
    <x:row r="67">
      <x:c r="A67" s="2"/>
      <x:c r="D67" s="48"/>
      <x:c r="E67" s="48" t="str">
        <x:f>IF(A67="","",SUMIFS('Ventas por medio'!$D$2:$D$301,'Ventas por medio'!$A$2:$A$301,A67,'Ventas por medio'!$B$2:$B$301,B67,'Ventas por medio'!$C$2:$C$301,"Efectivo"))</x:f>
      </x:c>
      <x:c r="F67" s="48" t="str">
        <x:f>IF(A67="","",SUMIFS('Movimientos efectivo'!$E$2:$E$201,'Movimientos efectivo'!$A$2:$A$201,A67,'Movimientos efectivo'!$B$2:$B$201,B67,'Movimientos efectivo'!$C$2:$C$201,"Entrada"))</x:f>
      </x:c>
      <x:c r="G67" s="48" t="str">
        <x:f>IF(A67="","",SUMIFS('Movimientos efectivo'!$E$2:$E$201,'Movimientos efectivo'!$A$2:$A$201,A67,'Movimientos efectivo'!$B$2:$B$201,B67,'Movimientos efectivo'!$C$2:$C$201,"Salida"))</x:f>
      </x:c>
      <x:c r="H67" s="48" t="str">
        <x:f>IF(A67="","",D67+E67+F67-G67)</x:f>
      </x:c>
      <x:c r="I67" s="48"/>
      <x:c r="J67" s="48" t="str">
        <x:f>IF(OR(A67="",I67=""),"",I67-H67)</x:f>
      </x:c>
      <x:c r="K67" s="48" t="str">
        <x:f>IF(A67="","",SUMIFS('Ventas por medio'!$F$2:$F$301,'Ventas por medio'!$A$2:$A$301,A67,'Ventas por medio'!$B$2:$B$301,B67,'Ventas por medio'!$C$2:$C$301,"&lt;&gt;Efectivo"))</x:f>
      </x:c>
      <x:c r="L67" s="48" t="str">
        <x:f>IF(OR(A67="",I67=""),"",I67-H67+K67)</x:f>
      </x:c>
      <x:c r="M67" t="str">
        <x:f>IF(OR(A67="",I67=""),"Pendiente",IF(ABS(L67)&lt;0.005,"Cuadrado",IF(L67&lt;0,"Faltante","Sobrante")))</x:f>
        <x:v>Pendiente</x:v>
      </x:c>
    </x:row>
    <x:row r="68">
      <x:c r="A68" s="2"/>
      <x:c r="D68" s="48"/>
      <x:c r="E68" s="48" t="str">
        <x:f>IF(A68="","",SUMIFS('Ventas por medio'!$D$2:$D$301,'Ventas por medio'!$A$2:$A$301,A68,'Ventas por medio'!$B$2:$B$301,B68,'Ventas por medio'!$C$2:$C$301,"Efectivo"))</x:f>
      </x:c>
      <x:c r="F68" s="48" t="str">
        <x:f>IF(A68="","",SUMIFS('Movimientos efectivo'!$E$2:$E$201,'Movimientos efectivo'!$A$2:$A$201,A68,'Movimientos efectivo'!$B$2:$B$201,B68,'Movimientos efectivo'!$C$2:$C$201,"Entrada"))</x:f>
      </x:c>
      <x:c r="G68" s="48" t="str">
        <x:f>IF(A68="","",SUMIFS('Movimientos efectivo'!$E$2:$E$201,'Movimientos efectivo'!$A$2:$A$201,A68,'Movimientos efectivo'!$B$2:$B$201,B68,'Movimientos efectivo'!$C$2:$C$201,"Salida"))</x:f>
      </x:c>
      <x:c r="H68" s="48" t="str">
        <x:f>IF(A68="","",D68+E68+F68-G68)</x:f>
      </x:c>
      <x:c r="I68" s="48"/>
      <x:c r="J68" s="48" t="str">
        <x:f>IF(OR(A68="",I68=""),"",I68-H68)</x:f>
      </x:c>
      <x:c r="K68" s="48" t="str">
        <x:f>IF(A68="","",SUMIFS('Ventas por medio'!$F$2:$F$301,'Ventas por medio'!$A$2:$A$301,A68,'Ventas por medio'!$B$2:$B$301,B68,'Ventas por medio'!$C$2:$C$301,"&lt;&gt;Efectivo"))</x:f>
      </x:c>
      <x:c r="L68" s="48" t="str">
        <x:f>IF(OR(A68="",I68=""),"",I68-H68+K68)</x:f>
      </x:c>
      <x:c r="M68" t="str">
        <x:f>IF(OR(A68="",I68=""),"Pendiente",IF(ABS(L68)&lt;0.005,"Cuadrado",IF(L68&lt;0,"Faltante","Sobrante")))</x:f>
        <x:v>Pendiente</x:v>
      </x:c>
    </x:row>
    <x:row r="69">
      <x:c r="A69" s="2"/>
      <x:c r="D69" s="48"/>
      <x:c r="E69" s="48" t="str">
        <x:f>IF(A69="","",SUMIFS('Ventas por medio'!$D$2:$D$301,'Ventas por medio'!$A$2:$A$301,A69,'Ventas por medio'!$B$2:$B$301,B69,'Ventas por medio'!$C$2:$C$301,"Efectivo"))</x:f>
      </x:c>
      <x:c r="F69" s="48" t="str">
        <x:f>IF(A69="","",SUMIFS('Movimientos efectivo'!$E$2:$E$201,'Movimientos efectivo'!$A$2:$A$201,A69,'Movimientos efectivo'!$B$2:$B$201,B69,'Movimientos efectivo'!$C$2:$C$201,"Entrada"))</x:f>
      </x:c>
      <x:c r="G69" s="48" t="str">
        <x:f>IF(A69="","",SUMIFS('Movimientos efectivo'!$E$2:$E$201,'Movimientos efectivo'!$A$2:$A$201,A69,'Movimientos efectivo'!$B$2:$B$201,B69,'Movimientos efectivo'!$C$2:$C$201,"Salida"))</x:f>
      </x:c>
      <x:c r="H69" s="48" t="str">
        <x:f>IF(A69="","",D69+E69+F69-G69)</x:f>
      </x:c>
      <x:c r="I69" s="48"/>
      <x:c r="J69" s="48" t="str">
        <x:f>IF(OR(A69="",I69=""),"",I69-H69)</x:f>
      </x:c>
      <x:c r="K69" s="48" t="str">
        <x:f>IF(A69="","",SUMIFS('Ventas por medio'!$F$2:$F$301,'Ventas por medio'!$A$2:$A$301,A69,'Ventas por medio'!$B$2:$B$301,B69,'Ventas por medio'!$C$2:$C$301,"&lt;&gt;Efectivo"))</x:f>
      </x:c>
      <x:c r="L69" s="48" t="str">
        <x:f>IF(OR(A69="",I69=""),"",I69-H69+K69)</x:f>
      </x:c>
      <x:c r="M69" t="str">
        <x:f>IF(OR(A69="",I69=""),"Pendiente",IF(ABS(L69)&lt;0.005,"Cuadrado",IF(L69&lt;0,"Faltante","Sobrante")))</x:f>
        <x:v>Pendiente</x:v>
      </x:c>
    </x:row>
    <x:row r="70">
      <x:c r="A70" s="2"/>
      <x:c r="D70" s="48"/>
      <x:c r="E70" s="48" t="str">
        <x:f>IF(A70="","",SUMIFS('Ventas por medio'!$D$2:$D$301,'Ventas por medio'!$A$2:$A$301,A70,'Ventas por medio'!$B$2:$B$301,B70,'Ventas por medio'!$C$2:$C$301,"Efectivo"))</x:f>
      </x:c>
      <x:c r="F70" s="48" t="str">
        <x:f>IF(A70="","",SUMIFS('Movimientos efectivo'!$E$2:$E$201,'Movimientos efectivo'!$A$2:$A$201,A70,'Movimientos efectivo'!$B$2:$B$201,B70,'Movimientos efectivo'!$C$2:$C$201,"Entrada"))</x:f>
      </x:c>
      <x:c r="G70" s="48" t="str">
        <x:f>IF(A70="","",SUMIFS('Movimientos efectivo'!$E$2:$E$201,'Movimientos efectivo'!$A$2:$A$201,A70,'Movimientos efectivo'!$B$2:$B$201,B70,'Movimientos efectivo'!$C$2:$C$201,"Salida"))</x:f>
      </x:c>
      <x:c r="H70" s="48" t="str">
        <x:f>IF(A70="","",D70+E70+F70-G70)</x:f>
      </x:c>
      <x:c r="I70" s="48"/>
      <x:c r="J70" s="48" t="str">
        <x:f>IF(OR(A70="",I70=""),"",I70-H70)</x:f>
      </x:c>
      <x:c r="K70" s="48" t="str">
        <x:f>IF(A70="","",SUMIFS('Ventas por medio'!$F$2:$F$301,'Ventas por medio'!$A$2:$A$301,A70,'Ventas por medio'!$B$2:$B$301,B70,'Ventas por medio'!$C$2:$C$301,"&lt;&gt;Efectivo"))</x:f>
      </x:c>
      <x:c r="L70" s="48" t="str">
        <x:f>IF(OR(A70="",I70=""),"",I70-H70+K70)</x:f>
      </x:c>
      <x:c r="M70" t="str">
        <x:f>IF(OR(A70="",I70=""),"Pendiente",IF(ABS(L70)&lt;0.005,"Cuadrado",IF(L70&lt;0,"Faltante","Sobrante")))</x:f>
        <x:v>Pendiente</x:v>
      </x:c>
    </x:row>
    <x:row r="71">
      <x:c r="A71" s="2"/>
      <x:c r="D71" s="48"/>
      <x:c r="E71" s="48" t="str">
        <x:f>IF(A71="","",SUMIFS('Ventas por medio'!$D$2:$D$301,'Ventas por medio'!$A$2:$A$301,A71,'Ventas por medio'!$B$2:$B$301,B71,'Ventas por medio'!$C$2:$C$301,"Efectivo"))</x:f>
      </x:c>
      <x:c r="F71" s="48" t="str">
        <x:f>IF(A71="","",SUMIFS('Movimientos efectivo'!$E$2:$E$201,'Movimientos efectivo'!$A$2:$A$201,A71,'Movimientos efectivo'!$B$2:$B$201,B71,'Movimientos efectivo'!$C$2:$C$201,"Entrada"))</x:f>
      </x:c>
      <x:c r="G71" s="48" t="str">
        <x:f>IF(A71="","",SUMIFS('Movimientos efectivo'!$E$2:$E$201,'Movimientos efectivo'!$A$2:$A$201,A71,'Movimientos efectivo'!$B$2:$B$201,B71,'Movimientos efectivo'!$C$2:$C$201,"Salida"))</x:f>
      </x:c>
      <x:c r="H71" s="48" t="str">
        <x:f>IF(A71="","",D71+E71+F71-G71)</x:f>
      </x:c>
      <x:c r="I71" s="48"/>
      <x:c r="J71" s="48" t="str">
        <x:f>IF(OR(A71="",I71=""),"",I71-H71)</x:f>
      </x:c>
      <x:c r="K71" s="48" t="str">
        <x:f>IF(A71="","",SUMIFS('Ventas por medio'!$F$2:$F$301,'Ventas por medio'!$A$2:$A$301,A71,'Ventas por medio'!$B$2:$B$301,B71,'Ventas por medio'!$C$2:$C$301,"&lt;&gt;Efectivo"))</x:f>
      </x:c>
      <x:c r="L71" s="48" t="str">
        <x:f>IF(OR(A71="",I71=""),"",I71-H71+K71)</x:f>
      </x:c>
      <x:c r="M71" t="str">
        <x:f>IF(OR(A71="",I71=""),"Pendiente",IF(ABS(L71)&lt;0.005,"Cuadrado",IF(L71&lt;0,"Faltante","Sobrante")))</x:f>
        <x:v>Pendiente</x:v>
      </x:c>
    </x:row>
    <x:row r="72">
      <x:c r="A72" s="2"/>
      <x:c r="D72" s="48"/>
      <x:c r="E72" s="48" t="str">
        <x:f>IF(A72="","",SUMIFS('Ventas por medio'!$D$2:$D$301,'Ventas por medio'!$A$2:$A$301,A72,'Ventas por medio'!$B$2:$B$301,B72,'Ventas por medio'!$C$2:$C$301,"Efectivo"))</x:f>
      </x:c>
      <x:c r="F72" s="48" t="str">
        <x:f>IF(A72="","",SUMIFS('Movimientos efectivo'!$E$2:$E$201,'Movimientos efectivo'!$A$2:$A$201,A72,'Movimientos efectivo'!$B$2:$B$201,B72,'Movimientos efectivo'!$C$2:$C$201,"Entrada"))</x:f>
      </x:c>
      <x:c r="G72" s="48" t="str">
        <x:f>IF(A72="","",SUMIFS('Movimientos efectivo'!$E$2:$E$201,'Movimientos efectivo'!$A$2:$A$201,A72,'Movimientos efectivo'!$B$2:$B$201,B72,'Movimientos efectivo'!$C$2:$C$201,"Salida"))</x:f>
      </x:c>
      <x:c r="H72" s="48" t="str">
        <x:f>IF(A72="","",D72+E72+F72-G72)</x:f>
      </x:c>
      <x:c r="I72" s="48"/>
      <x:c r="J72" s="48" t="str">
        <x:f>IF(OR(A72="",I72=""),"",I72-H72)</x:f>
      </x:c>
      <x:c r="K72" s="48" t="str">
        <x:f>IF(A72="","",SUMIFS('Ventas por medio'!$F$2:$F$301,'Ventas por medio'!$A$2:$A$301,A72,'Ventas por medio'!$B$2:$B$301,B72,'Ventas por medio'!$C$2:$C$301,"&lt;&gt;Efectivo"))</x:f>
      </x:c>
      <x:c r="L72" s="48" t="str">
        <x:f>IF(OR(A72="",I72=""),"",I72-H72+K72)</x:f>
      </x:c>
      <x:c r="M72" t="str">
        <x:f>IF(OR(A72="",I72=""),"Pendiente",IF(ABS(L72)&lt;0.005,"Cuadrado",IF(L72&lt;0,"Faltante","Sobrante")))</x:f>
        <x:v>Pendiente</x:v>
      </x:c>
    </x:row>
    <x:row r="73">
      <x:c r="A73" s="2"/>
      <x:c r="D73" s="48"/>
      <x:c r="E73" s="48" t="str">
        <x:f>IF(A73="","",SUMIFS('Ventas por medio'!$D$2:$D$301,'Ventas por medio'!$A$2:$A$301,A73,'Ventas por medio'!$B$2:$B$301,B73,'Ventas por medio'!$C$2:$C$301,"Efectivo"))</x:f>
      </x:c>
      <x:c r="F73" s="48" t="str">
        <x:f>IF(A73="","",SUMIFS('Movimientos efectivo'!$E$2:$E$201,'Movimientos efectivo'!$A$2:$A$201,A73,'Movimientos efectivo'!$B$2:$B$201,B73,'Movimientos efectivo'!$C$2:$C$201,"Entrada"))</x:f>
      </x:c>
      <x:c r="G73" s="48" t="str">
        <x:f>IF(A73="","",SUMIFS('Movimientos efectivo'!$E$2:$E$201,'Movimientos efectivo'!$A$2:$A$201,A73,'Movimientos efectivo'!$B$2:$B$201,B73,'Movimientos efectivo'!$C$2:$C$201,"Salida"))</x:f>
      </x:c>
      <x:c r="H73" s="48" t="str">
        <x:f>IF(A73="","",D73+E73+F73-G73)</x:f>
      </x:c>
      <x:c r="I73" s="48"/>
      <x:c r="J73" s="48" t="str">
        <x:f>IF(OR(A73="",I73=""),"",I73-H73)</x:f>
      </x:c>
      <x:c r="K73" s="48" t="str">
        <x:f>IF(A73="","",SUMIFS('Ventas por medio'!$F$2:$F$301,'Ventas por medio'!$A$2:$A$301,A73,'Ventas por medio'!$B$2:$B$301,B73,'Ventas por medio'!$C$2:$C$301,"&lt;&gt;Efectivo"))</x:f>
      </x:c>
      <x:c r="L73" s="48" t="str">
        <x:f>IF(OR(A73="",I73=""),"",I73-H73+K73)</x:f>
      </x:c>
      <x:c r="M73" t="str">
        <x:f>IF(OR(A73="",I73=""),"Pendiente",IF(ABS(L73)&lt;0.005,"Cuadrado",IF(L73&lt;0,"Faltante","Sobrante")))</x:f>
        <x:v>Pendiente</x:v>
      </x:c>
    </x:row>
    <x:row r="74">
      <x:c r="A74" s="2"/>
      <x:c r="D74" s="48"/>
      <x:c r="E74" s="48" t="str">
        <x:f>IF(A74="","",SUMIFS('Ventas por medio'!$D$2:$D$301,'Ventas por medio'!$A$2:$A$301,A74,'Ventas por medio'!$B$2:$B$301,B74,'Ventas por medio'!$C$2:$C$301,"Efectivo"))</x:f>
      </x:c>
      <x:c r="F74" s="48" t="str">
        <x:f>IF(A74="","",SUMIFS('Movimientos efectivo'!$E$2:$E$201,'Movimientos efectivo'!$A$2:$A$201,A74,'Movimientos efectivo'!$B$2:$B$201,B74,'Movimientos efectivo'!$C$2:$C$201,"Entrada"))</x:f>
      </x:c>
      <x:c r="G74" s="48" t="str">
        <x:f>IF(A74="","",SUMIFS('Movimientos efectivo'!$E$2:$E$201,'Movimientos efectivo'!$A$2:$A$201,A74,'Movimientos efectivo'!$B$2:$B$201,B74,'Movimientos efectivo'!$C$2:$C$201,"Salida"))</x:f>
      </x:c>
      <x:c r="H74" s="48" t="str">
        <x:f>IF(A74="","",D74+E74+F74-G74)</x:f>
      </x:c>
      <x:c r="I74" s="48"/>
      <x:c r="J74" s="48" t="str">
        <x:f>IF(OR(A74="",I74=""),"",I74-H74)</x:f>
      </x:c>
      <x:c r="K74" s="48" t="str">
        <x:f>IF(A74="","",SUMIFS('Ventas por medio'!$F$2:$F$301,'Ventas por medio'!$A$2:$A$301,A74,'Ventas por medio'!$B$2:$B$301,B74,'Ventas por medio'!$C$2:$C$301,"&lt;&gt;Efectivo"))</x:f>
      </x:c>
      <x:c r="L74" s="48" t="str">
        <x:f>IF(OR(A74="",I74=""),"",I74-H74+K74)</x:f>
      </x:c>
      <x:c r="M74" t="str">
        <x:f>IF(OR(A74="",I74=""),"Pendiente",IF(ABS(L74)&lt;0.005,"Cuadrado",IF(L74&lt;0,"Faltante","Sobrante")))</x:f>
        <x:v>Pendiente</x:v>
      </x:c>
    </x:row>
    <x:row r="75">
      <x:c r="A75" s="2"/>
      <x:c r="D75" s="48"/>
      <x:c r="E75" s="48" t="str">
        <x:f>IF(A75="","",SUMIFS('Ventas por medio'!$D$2:$D$301,'Ventas por medio'!$A$2:$A$301,A75,'Ventas por medio'!$B$2:$B$301,B75,'Ventas por medio'!$C$2:$C$301,"Efectivo"))</x:f>
      </x:c>
      <x:c r="F75" s="48" t="str">
        <x:f>IF(A75="","",SUMIFS('Movimientos efectivo'!$E$2:$E$201,'Movimientos efectivo'!$A$2:$A$201,A75,'Movimientos efectivo'!$B$2:$B$201,B75,'Movimientos efectivo'!$C$2:$C$201,"Entrada"))</x:f>
      </x:c>
      <x:c r="G75" s="48" t="str">
        <x:f>IF(A75="","",SUMIFS('Movimientos efectivo'!$E$2:$E$201,'Movimientos efectivo'!$A$2:$A$201,A75,'Movimientos efectivo'!$B$2:$B$201,B75,'Movimientos efectivo'!$C$2:$C$201,"Salida"))</x:f>
      </x:c>
      <x:c r="H75" s="48" t="str">
        <x:f>IF(A75="","",D75+E75+F75-G75)</x:f>
      </x:c>
      <x:c r="I75" s="48"/>
      <x:c r="J75" s="48" t="str">
        <x:f>IF(OR(A75="",I75=""),"",I75-H75)</x:f>
      </x:c>
      <x:c r="K75" s="48" t="str">
        <x:f>IF(A75="","",SUMIFS('Ventas por medio'!$F$2:$F$301,'Ventas por medio'!$A$2:$A$301,A75,'Ventas por medio'!$B$2:$B$301,B75,'Ventas por medio'!$C$2:$C$301,"&lt;&gt;Efectivo"))</x:f>
      </x:c>
      <x:c r="L75" s="48" t="str">
        <x:f>IF(OR(A75="",I75=""),"",I75-H75+K75)</x:f>
      </x:c>
      <x:c r="M75" t="str">
        <x:f>IF(OR(A75="",I75=""),"Pendiente",IF(ABS(L75)&lt;0.005,"Cuadrado",IF(L75&lt;0,"Faltante","Sobrante")))</x:f>
        <x:v>Pendiente</x:v>
      </x:c>
    </x:row>
    <x:row r="76">
      <x:c r="A76" s="2"/>
      <x:c r="D76" s="48"/>
      <x:c r="E76" s="48" t="str">
        <x:f>IF(A76="","",SUMIFS('Ventas por medio'!$D$2:$D$301,'Ventas por medio'!$A$2:$A$301,A76,'Ventas por medio'!$B$2:$B$301,B76,'Ventas por medio'!$C$2:$C$301,"Efectivo"))</x:f>
      </x:c>
      <x:c r="F76" s="48" t="str">
        <x:f>IF(A76="","",SUMIFS('Movimientos efectivo'!$E$2:$E$201,'Movimientos efectivo'!$A$2:$A$201,A76,'Movimientos efectivo'!$B$2:$B$201,B76,'Movimientos efectivo'!$C$2:$C$201,"Entrada"))</x:f>
      </x:c>
      <x:c r="G76" s="48" t="str">
        <x:f>IF(A76="","",SUMIFS('Movimientos efectivo'!$E$2:$E$201,'Movimientos efectivo'!$A$2:$A$201,A76,'Movimientos efectivo'!$B$2:$B$201,B76,'Movimientos efectivo'!$C$2:$C$201,"Salida"))</x:f>
      </x:c>
      <x:c r="H76" s="48" t="str">
        <x:f>IF(A76="","",D76+E76+F76-G76)</x:f>
      </x:c>
      <x:c r="I76" s="48"/>
      <x:c r="J76" s="48" t="str">
        <x:f>IF(OR(A76="",I76=""),"",I76-H76)</x:f>
      </x:c>
      <x:c r="K76" s="48" t="str">
        <x:f>IF(A76="","",SUMIFS('Ventas por medio'!$F$2:$F$301,'Ventas por medio'!$A$2:$A$301,A76,'Ventas por medio'!$B$2:$B$301,B76,'Ventas por medio'!$C$2:$C$301,"&lt;&gt;Efectivo"))</x:f>
      </x:c>
      <x:c r="L76" s="48" t="str">
        <x:f>IF(OR(A76="",I76=""),"",I76-H76+K76)</x:f>
      </x:c>
      <x:c r="M76" t="str">
        <x:f>IF(OR(A76="",I76=""),"Pendiente",IF(ABS(L76)&lt;0.005,"Cuadrado",IF(L76&lt;0,"Faltante","Sobrante")))</x:f>
        <x:v>Pendiente</x:v>
      </x:c>
    </x:row>
    <x:row r="77">
      <x:c r="A77" s="2"/>
      <x:c r="D77" s="48"/>
      <x:c r="E77" s="48" t="str">
        <x:f>IF(A77="","",SUMIFS('Ventas por medio'!$D$2:$D$301,'Ventas por medio'!$A$2:$A$301,A77,'Ventas por medio'!$B$2:$B$301,B77,'Ventas por medio'!$C$2:$C$301,"Efectivo"))</x:f>
      </x:c>
      <x:c r="F77" s="48" t="str">
        <x:f>IF(A77="","",SUMIFS('Movimientos efectivo'!$E$2:$E$201,'Movimientos efectivo'!$A$2:$A$201,A77,'Movimientos efectivo'!$B$2:$B$201,B77,'Movimientos efectivo'!$C$2:$C$201,"Entrada"))</x:f>
      </x:c>
      <x:c r="G77" s="48" t="str">
        <x:f>IF(A77="","",SUMIFS('Movimientos efectivo'!$E$2:$E$201,'Movimientos efectivo'!$A$2:$A$201,A77,'Movimientos efectivo'!$B$2:$B$201,B77,'Movimientos efectivo'!$C$2:$C$201,"Salida"))</x:f>
      </x:c>
      <x:c r="H77" s="48" t="str">
        <x:f>IF(A77="","",D77+E77+F77-G77)</x:f>
      </x:c>
      <x:c r="I77" s="48"/>
      <x:c r="J77" s="48" t="str">
        <x:f>IF(OR(A77="",I77=""),"",I77-H77)</x:f>
      </x:c>
      <x:c r="K77" s="48" t="str">
        <x:f>IF(A77="","",SUMIFS('Ventas por medio'!$F$2:$F$301,'Ventas por medio'!$A$2:$A$301,A77,'Ventas por medio'!$B$2:$B$301,B77,'Ventas por medio'!$C$2:$C$301,"&lt;&gt;Efectivo"))</x:f>
      </x:c>
      <x:c r="L77" s="48" t="str">
        <x:f>IF(OR(A77="",I77=""),"",I77-H77+K77)</x:f>
      </x:c>
      <x:c r="M77" t="str">
        <x:f>IF(OR(A77="",I77=""),"Pendiente",IF(ABS(L77)&lt;0.005,"Cuadrado",IF(L77&lt;0,"Faltante","Sobrante")))</x:f>
        <x:v>Pendiente</x:v>
      </x:c>
    </x:row>
    <x:row r="78">
      <x:c r="A78" s="2"/>
      <x:c r="D78" s="48"/>
      <x:c r="E78" s="48" t="str">
        <x:f>IF(A78="","",SUMIFS('Ventas por medio'!$D$2:$D$301,'Ventas por medio'!$A$2:$A$301,A78,'Ventas por medio'!$B$2:$B$301,B78,'Ventas por medio'!$C$2:$C$301,"Efectivo"))</x:f>
      </x:c>
      <x:c r="F78" s="48" t="str">
        <x:f>IF(A78="","",SUMIFS('Movimientos efectivo'!$E$2:$E$201,'Movimientos efectivo'!$A$2:$A$201,A78,'Movimientos efectivo'!$B$2:$B$201,B78,'Movimientos efectivo'!$C$2:$C$201,"Entrada"))</x:f>
      </x:c>
      <x:c r="G78" s="48" t="str">
        <x:f>IF(A78="","",SUMIFS('Movimientos efectivo'!$E$2:$E$201,'Movimientos efectivo'!$A$2:$A$201,A78,'Movimientos efectivo'!$B$2:$B$201,B78,'Movimientos efectivo'!$C$2:$C$201,"Salida"))</x:f>
      </x:c>
      <x:c r="H78" s="48" t="str">
        <x:f>IF(A78="","",D78+E78+F78-G78)</x:f>
      </x:c>
      <x:c r="I78" s="48"/>
      <x:c r="J78" s="48" t="str">
        <x:f>IF(OR(A78="",I78=""),"",I78-H78)</x:f>
      </x:c>
      <x:c r="K78" s="48" t="str">
        <x:f>IF(A78="","",SUMIFS('Ventas por medio'!$F$2:$F$301,'Ventas por medio'!$A$2:$A$301,A78,'Ventas por medio'!$B$2:$B$301,B78,'Ventas por medio'!$C$2:$C$301,"&lt;&gt;Efectivo"))</x:f>
      </x:c>
      <x:c r="L78" s="48" t="str">
        <x:f>IF(OR(A78="",I78=""),"",I78-H78+K78)</x:f>
      </x:c>
      <x:c r="M78" t="str">
        <x:f>IF(OR(A78="",I78=""),"Pendiente",IF(ABS(L78)&lt;0.005,"Cuadrado",IF(L78&lt;0,"Faltante","Sobrante")))</x:f>
        <x:v>Pendiente</x:v>
      </x:c>
    </x:row>
    <x:row r="79">
      <x:c r="A79" s="2"/>
      <x:c r="D79" s="48"/>
      <x:c r="E79" s="48" t="str">
        <x:f>IF(A79="","",SUMIFS('Ventas por medio'!$D$2:$D$301,'Ventas por medio'!$A$2:$A$301,A79,'Ventas por medio'!$B$2:$B$301,B79,'Ventas por medio'!$C$2:$C$301,"Efectivo"))</x:f>
      </x:c>
      <x:c r="F79" s="48" t="str">
        <x:f>IF(A79="","",SUMIFS('Movimientos efectivo'!$E$2:$E$201,'Movimientos efectivo'!$A$2:$A$201,A79,'Movimientos efectivo'!$B$2:$B$201,B79,'Movimientos efectivo'!$C$2:$C$201,"Entrada"))</x:f>
      </x:c>
      <x:c r="G79" s="48" t="str">
        <x:f>IF(A79="","",SUMIFS('Movimientos efectivo'!$E$2:$E$201,'Movimientos efectivo'!$A$2:$A$201,A79,'Movimientos efectivo'!$B$2:$B$201,B79,'Movimientos efectivo'!$C$2:$C$201,"Salida"))</x:f>
      </x:c>
      <x:c r="H79" s="48" t="str">
        <x:f>IF(A79="","",D79+E79+F79-G79)</x:f>
      </x:c>
      <x:c r="I79" s="48"/>
      <x:c r="J79" s="48" t="str">
        <x:f>IF(OR(A79="",I79=""),"",I79-H79)</x:f>
      </x:c>
      <x:c r="K79" s="48" t="str">
        <x:f>IF(A79="","",SUMIFS('Ventas por medio'!$F$2:$F$301,'Ventas por medio'!$A$2:$A$301,A79,'Ventas por medio'!$B$2:$B$301,B79,'Ventas por medio'!$C$2:$C$301,"&lt;&gt;Efectivo"))</x:f>
      </x:c>
      <x:c r="L79" s="48" t="str">
        <x:f>IF(OR(A79="",I79=""),"",I79-H79+K79)</x:f>
      </x:c>
      <x:c r="M79" t="str">
        <x:f>IF(OR(A79="",I79=""),"Pendiente",IF(ABS(L79)&lt;0.005,"Cuadrado",IF(L79&lt;0,"Faltante","Sobrante")))</x:f>
        <x:v>Pendiente</x:v>
      </x:c>
    </x:row>
    <x:row r="80">
      <x:c r="A80" s="2"/>
      <x:c r="D80" s="48"/>
      <x:c r="E80" s="48" t="str">
        <x:f>IF(A80="","",SUMIFS('Ventas por medio'!$D$2:$D$301,'Ventas por medio'!$A$2:$A$301,A80,'Ventas por medio'!$B$2:$B$301,B80,'Ventas por medio'!$C$2:$C$301,"Efectivo"))</x:f>
      </x:c>
      <x:c r="F80" s="48" t="str">
        <x:f>IF(A80="","",SUMIFS('Movimientos efectivo'!$E$2:$E$201,'Movimientos efectivo'!$A$2:$A$201,A80,'Movimientos efectivo'!$B$2:$B$201,B80,'Movimientos efectivo'!$C$2:$C$201,"Entrada"))</x:f>
      </x:c>
      <x:c r="G80" s="48" t="str">
        <x:f>IF(A80="","",SUMIFS('Movimientos efectivo'!$E$2:$E$201,'Movimientos efectivo'!$A$2:$A$201,A80,'Movimientos efectivo'!$B$2:$B$201,B80,'Movimientos efectivo'!$C$2:$C$201,"Salida"))</x:f>
      </x:c>
      <x:c r="H80" s="48" t="str">
        <x:f>IF(A80="","",D80+E80+F80-G80)</x:f>
      </x:c>
      <x:c r="I80" s="48"/>
      <x:c r="J80" s="48" t="str">
        <x:f>IF(OR(A80="",I80=""),"",I80-H80)</x:f>
      </x:c>
      <x:c r="K80" s="48" t="str">
        <x:f>IF(A80="","",SUMIFS('Ventas por medio'!$F$2:$F$301,'Ventas por medio'!$A$2:$A$301,A80,'Ventas por medio'!$B$2:$B$301,B80,'Ventas por medio'!$C$2:$C$301,"&lt;&gt;Efectivo"))</x:f>
      </x:c>
      <x:c r="L80" s="48" t="str">
        <x:f>IF(OR(A80="",I80=""),"",I80-H80+K80)</x:f>
      </x:c>
      <x:c r="M80" t="str">
        <x:f>IF(OR(A80="",I80=""),"Pendiente",IF(ABS(L80)&lt;0.005,"Cuadrado",IF(L80&lt;0,"Faltante","Sobrante")))</x:f>
        <x:v>Pendiente</x:v>
      </x:c>
    </x:row>
    <x:row r="81">
      <x:c r="A81" s="2"/>
      <x:c r="D81" s="48"/>
      <x:c r="E81" s="48" t="str">
        <x:f>IF(A81="","",SUMIFS('Ventas por medio'!$D$2:$D$301,'Ventas por medio'!$A$2:$A$301,A81,'Ventas por medio'!$B$2:$B$301,B81,'Ventas por medio'!$C$2:$C$301,"Efectivo"))</x:f>
      </x:c>
      <x:c r="F81" s="48" t="str">
        <x:f>IF(A81="","",SUMIFS('Movimientos efectivo'!$E$2:$E$201,'Movimientos efectivo'!$A$2:$A$201,A81,'Movimientos efectivo'!$B$2:$B$201,B81,'Movimientos efectivo'!$C$2:$C$201,"Entrada"))</x:f>
      </x:c>
      <x:c r="G81" s="48" t="str">
        <x:f>IF(A81="","",SUMIFS('Movimientos efectivo'!$E$2:$E$201,'Movimientos efectivo'!$A$2:$A$201,A81,'Movimientos efectivo'!$B$2:$B$201,B81,'Movimientos efectivo'!$C$2:$C$201,"Salida"))</x:f>
      </x:c>
      <x:c r="H81" s="48" t="str">
        <x:f>IF(A81="","",D81+E81+F81-G81)</x:f>
      </x:c>
      <x:c r="I81" s="48"/>
      <x:c r="J81" s="48" t="str">
        <x:f>IF(OR(A81="",I81=""),"",I81-H81)</x:f>
      </x:c>
      <x:c r="K81" s="48" t="str">
        <x:f>IF(A81="","",SUMIFS('Ventas por medio'!$F$2:$F$301,'Ventas por medio'!$A$2:$A$301,A81,'Ventas por medio'!$B$2:$B$301,B81,'Ventas por medio'!$C$2:$C$301,"&lt;&gt;Efectivo"))</x:f>
      </x:c>
      <x:c r="L81" s="48" t="str">
        <x:f>IF(OR(A81="",I81=""),"",I81-H81+K81)</x:f>
      </x:c>
      <x:c r="M81" t="str">
        <x:f>IF(OR(A81="",I81=""),"Pendiente",IF(ABS(L81)&lt;0.005,"Cuadrado",IF(L81&lt;0,"Faltante","Sobrante")))</x:f>
        <x:v>Pendiente</x:v>
      </x:c>
    </x:row>
    <x:row r="82">
      <x:c r="A82" s="2"/>
      <x:c r="D82" s="48"/>
      <x:c r="E82" s="48" t="str">
        <x:f>IF(A82="","",SUMIFS('Ventas por medio'!$D$2:$D$301,'Ventas por medio'!$A$2:$A$301,A82,'Ventas por medio'!$B$2:$B$301,B82,'Ventas por medio'!$C$2:$C$301,"Efectivo"))</x:f>
      </x:c>
      <x:c r="F82" s="48" t="str">
        <x:f>IF(A82="","",SUMIFS('Movimientos efectivo'!$E$2:$E$201,'Movimientos efectivo'!$A$2:$A$201,A82,'Movimientos efectivo'!$B$2:$B$201,B82,'Movimientos efectivo'!$C$2:$C$201,"Entrada"))</x:f>
      </x:c>
      <x:c r="G82" s="48" t="str">
        <x:f>IF(A82="","",SUMIFS('Movimientos efectivo'!$E$2:$E$201,'Movimientos efectivo'!$A$2:$A$201,A82,'Movimientos efectivo'!$B$2:$B$201,B82,'Movimientos efectivo'!$C$2:$C$201,"Salida"))</x:f>
      </x:c>
      <x:c r="H82" s="48" t="str">
        <x:f>IF(A82="","",D82+E82+F82-G82)</x:f>
      </x:c>
      <x:c r="I82" s="48"/>
      <x:c r="J82" s="48" t="str">
        <x:f>IF(OR(A82="",I82=""),"",I82-H82)</x:f>
      </x:c>
      <x:c r="K82" s="48" t="str">
        <x:f>IF(A82="","",SUMIFS('Ventas por medio'!$F$2:$F$301,'Ventas por medio'!$A$2:$A$301,A82,'Ventas por medio'!$B$2:$B$301,B82,'Ventas por medio'!$C$2:$C$301,"&lt;&gt;Efectivo"))</x:f>
      </x:c>
      <x:c r="L82" s="48" t="str">
        <x:f>IF(OR(A82="",I82=""),"",I82-H82+K82)</x:f>
      </x:c>
      <x:c r="M82" t="str">
        <x:f>IF(OR(A82="",I82=""),"Pendiente",IF(ABS(L82)&lt;0.005,"Cuadrado",IF(L82&lt;0,"Faltante","Sobrante")))</x:f>
        <x:v>Pendiente</x:v>
      </x:c>
    </x:row>
    <x:row r="83">
      <x:c r="A83" s="2"/>
      <x:c r="D83" s="48"/>
      <x:c r="E83" s="48" t="str">
        <x:f>IF(A83="","",SUMIFS('Ventas por medio'!$D$2:$D$301,'Ventas por medio'!$A$2:$A$301,A83,'Ventas por medio'!$B$2:$B$301,B83,'Ventas por medio'!$C$2:$C$301,"Efectivo"))</x:f>
      </x:c>
      <x:c r="F83" s="48" t="str">
        <x:f>IF(A83="","",SUMIFS('Movimientos efectivo'!$E$2:$E$201,'Movimientos efectivo'!$A$2:$A$201,A83,'Movimientos efectivo'!$B$2:$B$201,B83,'Movimientos efectivo'!$C$2:$C$201,"Entrada"))</x:f>
      </x:c>
      <x:c r="G83" s="48" t="str">
        <x:f>IF(A83="","",SUMIFS('Movimientos efectivo'!$E$2:$E$201,'Movimientos efectivo'!$A$2:$A$201,A83,'Movimientos efectivo'!$B$2:$B$201,B83,'Movimientos efectivo'!$C$2:$C$201,"Salida"))</x:f>
      </x:c>
      <x:c r="H83" s="48" t="str">
        <x:f>IF(A83="","",D83+E83+F83-G83)</x:f>
      </x:c>
      <x:c r="I83" s="48"/>
      <x:c r="J83" s="48" t="str">
        <x:f>IF(OR(A83="",I83=""),"",I83-H83)</x:f>
      </x:c>
      <x:c r="K83" s="48" t="str">
        <x:f>IF(A83="","",SUMIFS('Ventas por medio'!$F$2:$F$301,'Ventas por medio'!$A$2:$A$301,A83,'Ventas por medio'!$B$2:$B$301,B83,'Ventas por medio'!$C$2:$C$301,"&lt;&gt;Efectivo"))</x:f>
      </x:c>
      <x:c r="L83" s="48" t="str">
        <x:f>IF(OR(A83="",I83=""),"",I83-H83+K83)</x:f>
      </x:c>
      <x:c r="M83" t="str">
        <x:f>IF(OR(A83="",I83=""),"Pendiente",IF(ABS(L83)&lt;0.005,"Cuadrado",IF(L83&lt;0,"Faltante","Sobrante")))</x:f>
        <x:v>Pendiente</x:v>
      </x:c>
    </x:row>
    <x:row r="84">
      <x:c r="A84" s="2"/>
      <x:c r="D84" s="48"/>
      <x:c r="E84" s="48" t="str">
        <x:f>IF(A84="","",SUMIFS('Ventas por medio'!$D$2:$D$301,'Ventas por medio'!$A$2:$A$301,A84,'Ventas por medio'!$B$2:$B$301,B84,'Ventas por medio'!$C$2:$C$301,"Efectivo"))</x:f>
      </x:c>
      <x:c r="F84" s="48" t="str">
        <x:f>IF(A84="","",SUMIFS('Movimientos efectivo'!$E$2:$E$201,'Movimientos efectivo'!$A$2:$A$201,A84,'Movimientos efectivo'!$B$2:$B$201,B84,'Movimientos efectivo'!$C$2:$C$201,"Entrada"))</x:f>
      </x:c>
      <x:c r="G84" s="48" t="str">
        <x:f>IF(A84="","",SUMIFS('Movimientos efectivo'!$E$2:$E$201,'Movimientos efectivo'!$A$2:$A$201,A84,'Movimientos efectivo'!$B$2:$B$201,B84,'Movimientos efectivo'!$C$2:$C$201,"Salida"))</x:f>
      </x:c>
      <x:c r="H84" s="48" t="str">
        <x:f>IF(A84="","",D84+E84+F84-G84)</x:f>
      </x:c>
      <x:c r="I84" s="48"/>
      <x:c r="J84" s="48" t="str">
        <x:f>IF(OR(A84="",I84=""),"",I84-H84)</x:f>
      </x:c>
      <x:c r="K84" s="48" t="str">
        <x:f>IF(A84="","",SUMIFS('Ventas por medio'!$F$2:$F$301,'Ventas por medio'!$A$2:$A$301,A84,'Ventas por medio'!$B$2:$B$301,B84,'Ventas por medio'!$C$2:$C$301,"&lt;&gt;Efectivo"))</x:f>
      </x:c>
      <x:c r="L84" s="48" t="str">
        <x:f>IF(OR(A84="",I84=""),"",I84-H84+K84)</x:f>
      </x:c>
      <x:c r="M84" t="str">
        <x:f>IF(OR(A84="",I84=""),"Pendiente",IF(ABS(L84)&lt;0.005,"Cuadrado",IF(L84&lt;0,"Faltante","Sobrante")))</x:f>
        <x:v>Pendiente</x:v>
      </x:c>
    </x:row>
    <x:row r="85">
      <x:c r="A85" s="2"/>
      <x:c r="D85" s="48"/>
      <x:c r="E85" s="48" t="str">
        <x:f>IF(A85="","",SUMIFS('Ventas por medio'!$D$2:$D$301,'Ventas por medio'!$A$2:$A$301,A85,'Ventas por medio'!$B$2:$B$301,B85,'Ventas por medio'!$C$2:$C$301,"Efectivo"))</x:f>
      </x:c>
      <x:c r="F85" s="48" t="str">
        <x:f>IF(A85="","",SUMIFS('Movimientos efectivo'!$E$2:$E$201,'Movimientos efectivo'!$A$2:$A$201,A85,'Movimientos efectivo'!$B$2:$B$201,B85,'Movimientos efectivo'!$C$2:$C$201,"Entrada"))</x:f>
      </x:c>
      <x:c r="G85" s="48" t="str">
        <x:f>IF(A85="","",SUMIFS('Movimientos efectivo'!$E$2:$E$201,'Movimientos efectivo'!$A$2:$A$201,A85,'Movimientos efectivo'!$B$2:$B$201,B85,'Movimientos efectivo'!$C$2:$C$201,"Salida"))</x:f>
      </x:c>
      <x:c r="H85" s="48" t="str">
        <x:f>IF(A85="","",D85+E85+F85-G85)</x:f>
      </x:c>
      <x:c r="I85" s="48"/>
      <x:c r="J85" s="48" t="str">
        <x:f>IF(OR(A85="",I85=""),"",I85-H85)</x:f>
      </x:c>
      <x:c r="K85" s="48" t="str">
        <x:f>IF(A85="","",SUMIFS('Ventas por medio'!$F$2:$F$301,'Ventas por medio'!$A$2:$A$301,A85,'Ventas por medio'!$B$2:$B$301,B85,'Ventas por medio'!$C$2:$C$301,"&lt;&gt;Efectivo"))</x:f>
      </x:c>
      <x:c r="L85" s="48" t="str">
        <x:f>IF(OR(A85="",I85=""),"",I85-H85+K85)</x:f>
      </x:c>
      <x:c r="M85" t="str">
        <x:f>IF(OR(A85="",I85=""),"Pendiente",IF(ABS(L85)&lt;0.005,"Cuadrado",IF(L85&lt;0,"Faltante","Sobrante")))</x:f>
        <x:v>Pendiente</x:v>
      </x:c>
    </x:row>
    <x:row r="86">
      <x:c r="A86" s="2"/>
      <x:c r="D86" s="48"/>
      <x:c r="E86" s="48" t="str">
        <x:f>IF(A86="","",SUMIFS('Ventas por medio'!$D$2:$D$301,'Ventas por medio'!$A$2:$A$301,A86,'Ventas por medio'!$B$2:$B$301,B86,'Ventas por medio'!$C$2:$C$301,"Efectivo"))</x:f>
      </x:c>
      <x:c r="F86" s="48" t="str">
        <x:f>IF(A86="","",SUMIFS('Movimientos efectivo'!$E$2:$E$201,'Movimientos efectivo'!$A$2:$A$201,A86,'Movimientos efectivo'!$B$2:$B$201,B86,'Movimientos efectivo'!$C$2:$C$201,"Entrada"))</x:f>
      </x:c>
      <x:c r="G86" s="48" t="str">
        <x:f>IF(A86="","",SUMIFS('Movimientos efectivo'!$E$2:$E$201,'Movimientos efectivo'!$A$2:$A$201,A86,'Movimientos efectivo'!$B$2:$B$201,B86,'Movimientos efectivo'!$C$2:$C$201,"Salida"))</x:f>
      </x:c>
      <x:c r="H86" s="48" t="str">
        <x:f>IF(A86="","",D86+E86+F86-G86)</x:f>
      </x:c>
      <x:c r="I86" s="48"/>
      <x:c r="J86" s="48" t="str">
        <x:f>IF(OR(A86="",I86=""),"",I86-H86)</x:f>
      </x:c>
      <x:c r="K86" s="48" t="str">
        <x:f>IF(A86="","",SUMIFS('Ventas por medio'!$F$2:$F$301,'Ventas por medio'!$A$2:$A$301,A86,'Ventas por medio'!$B$2:$B$301,B86,'Ventas por medio'!$C$2:$C$301,"&lt;&gt;Efectivo"))</x:f>
      </x:c>
      <x:c r="L86" s="48" t="str">
        <x:f>IF(OR(A86="",I86=""),"",I86-H86+K86)</x:f>
      </x:c>
      <x:c r="M86" t="str">
        <x:f>IF(OR(A86="",I86=""),"Pendiente",IF(ABS(L86)&lt;0.005,"Cuadrado",IF(L86&lt;0,"Faltante","Sobrante")))</x:f>
        <x:v>Pendiente</x:v>
      </x:c>
    </x:row>
    <x:row r="87">
      <x:c r="A87" s="2"/>
      <x:c r="D87" s="48"/>
      <x:c r="E87" s="48" t="str">
        <x:f>IF(A87="","",SUMIFS('Ventas por medio'!$D$2:$D$301,'Ventas por medio'!$A$2:$A$301,A87,'Ventas por medio'!$B$2:$B$301,B87,'Ventas por medio'!$C$2:$C$301,"Efectivo"))</x:f>
      </x:c>
      <x:c r="F87" s="48" t="str">
        <x:f>IF(A87="","",SUMIFS('Movimientos efectivo'!$E$2:$E$201,'Movimientos efectivo'!$A$2:$A$201,A87,'Movimientos efectivo'!$B$2:$B$201,B87,'Movimientos efectivo'!$C$2:$C$201,"Entrada"))</x:f>
      </x:c>
      <x:c r="G87" s="48" t="str">
        <x:f>IF(A87="","",SUMIFS('Movimientos efectivo'!$E$2:$E$201,'Movimientos efectivo'!$A$2:$A$201,A87,'Movimientos efectivo'!$B$2:$B$201,B87,'Movimientos efectivo'!$C$2:$C$201,"Salida"))</x:f>
      </x:c>
      <x:c r="H87" s="48" t="str">
        <x:f>IF(A87="","",D87+E87+F87-G87)</x:f>
      </x:c>
      <x:c r="I87" s="48"/>
      <x:c r="J87" s="48" t="str">
        <x:f>IF(OR(A87="",I87=""),"",I87-H87)</x:f>
      </x:c>
      <x:c r="K87" s="48" t="str">
        <x:f>IF(A87="","",SUMIFS('Ventas por medio'!$F$2:$F$301,'Ventas por medio'!$A$2:$A$301,A87,'Ventas por medio'!$B$2:$B$301,B87,'Ventas por medio'!$C$2:$C$301,"&lt;&gt;Efectivo"))</x:f>
      </x:c>
      <x:c r="L87" s="48" t="str">
        <x:f>IF(OR(A87="",I87=""),"",I87-H87+K87)</x:f>
      </x:c>
      <x:c r="M87" t="str">
        <x:f>IF(OR(A87="",I87=""),"Pendiente",IF(ABS(L87)&lt;0.005,"Cuadrado",IF(L87&lt;0,"Faltante","Sobrante")))</x:f>
        <x:v>Pendiente</x:v>
      </x:c>
    </x:row>
    <x:row r="88">
      <x:c r="A88" s="2"/>
      <x:c r="D88" s="48"/>
      <x:c r="E88" s="48" t="str">
        <x:f>IF(A88="","",SUMIFS('Ventas por medio'!$D$2:$D$301,'Ventas por medio'!$A$2:$A$301,A88,'Ventas por medio'!$B$2:$B$301,B88,'Ventas por medio'!$C$2:$C$301,"Efectivo"))</x:f>
      </x:c>
      <x:c r="F88" s="48" t="str">
        <x:f>IF(A88="","",SUMIFS('Movimientos efectivo'!$E$2:$E$201,'Movimientos efectivo'!$A$2:$A$201,A88,'Movimientos efectivo'!$B$2:$B$201,B88,'Movimientos efectivo'!$C$2:$C$201,"Entrada"))</x:f>
      </x:c>
      <x:c r="G88" s="48" t="str">
        <x:f>IF(A88="","",SUMIFS('Movimientos efectivo'!$E$2:$E$201,'Movimientos efectivo'!$A$2:$A$201,A88,'Movimientos efectivo'!$B$2:$B$201,B88,'Movimientos efectivo'!$C$2:$C$201,"Salida"))</x:f>
      </x:c>
      <x:c r="H88" s="48" t="str">
        <x:f>IF(A88="","",D88+E88+F88-G88)</x:f>
      </x:c>
      <x:c r="I88" s="48"/>
      <x:c r="J88" s="48" t="str">
        <x:f>IF(OR(A88="",I88=""),"",I88-H88)</x:f>
      </x:c>
      <x:c r="K88" s="48" t="str">
        <x:f>IF(A88="","",SUMIFS('Ventas por medio'!$F$2:$F$301,'Ventas por medio'!$A$2:$A$301,A88,'Ventas por medio'!$B$2:$B$301,B88,'Ventas por medio'!$C$2:$C$301,"&lt;&gt;Efectivo"))</x:f>
      </x:c>
      <x:c r="L88" s="48" t="str">
        <x:f>IF(OR(A88="",I88=""),"",I88-H88+K88)</x:f>
      </x:c>
      <x:c r="M88" t="str">
        <x:f>IF(OR(A88="",I88=""),"Pendiente",IF(ABS(L88)&lt;0.005,"Cuadrado",IF(L88&lt;0,"Faltante","Sobrante")))</x:f>
        <x:v>Pendiente</x:v>
      </x:c>
    </x:row>
    <x:row r="89">
      <x:c r="A89" s="2"/>
      <x:c r="D89" s="48"/>
      <x:c r="E89" s="48" t="str">
        <x:f>IF(A89="","",SUMIFS('Ventas por medio'!$D$2:$D$301,'Ventas por medio'!$A$2:$A$301,A89,'Ventas por medio'!$B$2:$B$301,B89,'Ventas por medio'!$C$2:$C$301,"Efectivo"))</x:f>
      </x:c>
      <x:c r="F89" s="48" t="str">
        <x:f>IF(A89="","",SUMIFS('Movimientos efectivo'!$E$2:$E$201,'Movimientos efectivo'!$A$2:$A$201,A89,'Movimientos efectivo'!$B$2:$B$201,B89,'Movimientos efectivo'!$C$2:$C$201,"Entrada"))</x:f>
      </x:c>
      <x:c r="G89" s="48" t="str">
        <x:f>IF(A89="","",SUMIFS('Movimientos efectivo'!$E$2:$E$201,'Movimientos efectivo'!$A$2:$A$201,A89,'Movimientos efectivo'!$B$2:$B$201,B89,'Movimientos efectivo'!$C$2:$C$201,"Salida"))</x:f>
      </x:c>
      <x:c r="H89" s="48" t="str">
        <x:f>IF(A89="","",D89+E89+F89-G89)</x:f>
      </x:c>
      <x:c r="I89" s="48"/>
      <x:c r="J89" s="48" t="str">
        <x:f>IF(OR(A89="",I89=""),"",I89-H89)</x:f>
      </x:c>
      <x:c r="K89" s="48" t="str">
        <x:f>IF(A89="","",SUMIFS('Ventas por medio'!$F$2:$F$301,'Ventas por medio'!$A$2:$A$301,A89,'Ventas por medio'!$B$2:$B$301,B89,'Ventas por medio'!$C$2:$C$301,"&lt;&gt;Efectivo"))</x:f>
      </x:c>
      <x:c r="L89" s="48" t="str">
        <x:f>IF(OR(A89="",I89=""),"",I89-H89+K89)</x:f>
      </x:c>
      <x:c r="M89" t="str">
        <x:f>IF(OR(A89="",I89=""),"Pendiente",IF(ABS(L89)&lt;0.005,"Cuadrado",IF(L89&lt;0,"Faltante","Sobrante")))</x:f>
        <x:v>Pendiente</x:v>
      </x:c>
    </x:row>
    <x:row r="90">
      <x:c r="A90" s="2"/>
      <x:c r="D90" s="48"/>
      <x:c r="E90" s="48" t="str">
        <x:f>IF(A90="","",SUMIFS('Ventas por medio'!$D$2:$D$301,'Ventas por medio'!$A$2:$A$301,A90,'Ventas por medio'!$B$2:$B$301,B90,'Ventas por medio'!$C$2:$C$301,"Efectivo"))</x:f>
      </x:c>
      <x:c r="F90" s="48" t="str">
        <x:f>IF(A90="","",SUMIFS('Movimientos efectivo'!$E$2:$E$201,'Movimientos efectivo'!$A$2:$A$201,A90,'Movimientos efectivo'!$B$2:$B$201,B90,'Movimientos efectivo'!$C$2:$C$201,"Entrada"))</x:f>
      </x:c>
      <x:c r="G90" s="48" t="str">
        <x:f>IF(A90="","",SUMIFS('Movimientos efectivo'!$E$2:$E$201,'Movimientos efectivo'!$A$2:$A$201,A90,'Movimientos efectivo'!$B$2:$B$201,B90,'Movimientos efectivo'!$C$2:$C$201,"Salida"))</x:f>
      </x:c>
      <x:c r="H90" s="48" t="str">
        <x:f>IF(A90="","",D90+E90+F90-G90)</x:f>
      </x:c>
      <x:c r="I90" s="48"/>
      <x:c r="J90" s="48" t="str">
        <x:f>IF(OR(A90="",I90=""),"",I90-H90)</x:f>
      </x:c>
      <x:c r="K90" s="48" t="str">
        <x:f>IF(A90="","",SUMIFS('Ventas por medio'!$F$2:$F$301,'Ventas por medio'!$A$2:$A$301,A90,'Ventas por medio'!$B$2:$B$301,B90,'Ventas por medio'!$C$2:$C$301,"&lt;&gt;Efectivo"))</x:f>
      </x:c>
      <x:c r="L90" s="48" t="str">
        <x:f>IF(OR(A90="",I90=""),"",I90-H90+K90)</x:f>
      </x:c>
      <x:c r="M90" t="str">
        <x:f>IF(OR(A90="",I90=""),"Pendiente",IF(ABS(L90)&lt;0.005,"Cuadrado",IF(L90&lt;0,"Faltante","Sobrante")))</x:f>
        <x:v>Pendiente</x:v>
      </x:c>
    </x:row>
    <x:row r="91">
      <x:c r="A91" s="2"/>
      <x:c r="D91" s="48"/>
      <x:c r="E91" s="48" t="str">
        <x:f>IF(A91="","",SUMIFS('Ventas por medio'!$D$2:$D$301,'Ventas por medio'!$A$2:$A$301,A91,'Ventas por medio'!$B$2:$B$301,B91,'Ventas por medio'!$C$2:$C$301,"Efectivo"))</x:f>
      </x:c>
      <x:c r="F91" s="48" t="str">
        <x:f>IF(A91="","",SUMIFS('Movimientos efectivo'!$E$2:$E$201,'Movimientos efectivo'!$A$2:$A$201,A91,'Movimientos efectivo'!$B$2:$B$201,B91,'Movimientos efectivo'!$C$2:$C$201,"Entrada"))</x:f>
      </x:c>
      <x:c r="G91" s="48" t="str">
        <x:f>IF(A91="","",SUMIFS('Movimientos efectivo'!$E$2:$E$201,'Movimientos efectivo'!$A$2:$A$201,A91,'Movimientos efectivo'!$B$2:$B$201,B91,'Movimientos efectivo'!$C$2:$C$201,"Salida"))</x:f>
      </x:c>
      <x:c r="H91" s="48" t="str">
        <x:f>IF(A91="","",D91+E91+F91-G91)</x:f>
      </x:c>
      <x:c r="I91" s="48"/>
      <x:c r="J91" s="48" t="str">
        <x:f>IF(OR(A91="",I91=""),"",I91-H91)</x:f>
      </x:c>
      <x:c r="K91" s="48" t="str">
        <x:f>IF(A91="","",SUMIFS('Ventas por medio'!$F$2:$F$301,'Ventas por medio'!$A$2:$A$301,A91,'Ventas por medio'!$B$2:$B$301,B91,'Ventas por medio'!$C$2:$C$301,"&lt;&gt;Efectivo"))</x:f>
      </x:c>
      <x:c r="L91" s="48" t="str">
        <x:f>IF(OR(A91="",I91=""),"",I91-H91+K91)</x:f>
      </x:c>
      <x:c r="M91" t="str">
        <x:f>IF(OR(A91="",I91=""),"Pendiente",IF(ABS(L91)&lt;0.005,"Cuadrado",IF(L91&lt;0,"Faltante","Sobrante")))</x:f>
        <x:v>Pendiente</x:v>
      </x:c>
    </x:row>
    <x:row r="92">
      <x:c r="A92" s="2"/>
      <x:c r="D92" s="48"/>
      <x:c r="E92" s="48" t="str">
        <x:f>IF(A92="","",SUMIFS('Ventas por medio'!$D$2:$D$301,'Ventas por medio'!$A$2:$A$301,A92,'Ventas por medio'!$B$2:$B$301,B92,'Ventas por medio'!$C$2:$C$301,"Efectivo"))</x:f>
      </x:c>
      <x:c r="F92" s="48" t="str">
        <x:f>IF(A92="","",SUMIFS('Movimientos efectivo'!$E$2:$E$201,'Movimientos efectivo'!$A$2:$A$201,A92,'Movimientos efectivo'!$B$2:$B$201,B92,'Movimientos efectivo'!$C$2:$C$201,"Entrada"))</x:f>
      </x:c>
      <x:c r="G92" s="48" t="str">
        <x:f>IF(A92="","",SUMIFS('Movimientos efectivo'!$E$2:$E$201,'Movimientos efectivo'!$A$2:$A$201,A92,'Movimientos efectivo'!$B$2:$B$201,B92,'Movimientos efectivo'!$C$2:$C$201,"Salida"))</x:f>
      </x:c>
      <x:c r="H92" s="48" t="str">
        <x:f>IF(A92="","",D92+E92+F92-G92)</x:f>
      </x:c>
      <x:c r="I92" s="48"/>
      <x:c r="J92" s="48" t="str">
        <x:f>IF(OR(A92="",I92=""),"",I92-H92)</x:f>
      </x:c>
      <x:c r="K92" s="48" t="str">
        <x:f>IF(A92="","",SUMIFS('Ventas por medio'!$F$2:$F$301,'Ventas por medio'!$A$2:$A$301,A92,'Ventas por medio'!$B$2:$B$301,B92,'Ventas por medio'!$C$2:$C$301,"&lt;&gt;Efectivo"))</x:f>
      </x:c>
      <x:c r="L92" s="48" t="str">
        <x:f>IF(OR(A92="",I92=""),"",I92-H92+K92)</x:f>
      </x:c>
      <x:c r="M92" t="str">
        <x:f>IF(OR(A92="",I92=""),"Pendiente",IF(ABS(L92)&lt;0.005,"Cuadrado",IF(L92&lt;0,"Faltante","Sobrante")))</x:f>
        <x:v>Pendiente</x:v>
      </x:c>
    </x:row>
    <x:row r="93">
      <x:c r="A93" s="2"/>
      <x:c r="D93" s="48"/>
      <x:c r="E93" s="48" t="str">
        <x:f>IF(A93="","",SUMIFS('Ventas por medio'!$D$2:$D$301,'Ventas por medio'!$A$2:$A$301,A93,'Ventas por medio'!$B$2:$B$301,B93,'Ventas por medio'!$C$2:$C$301,"Efectivo"))</x:f>
      </x:c>
      <x:c r="F93" s="48" t="str">
        <x:f>IF(A93="","",SUMIFS('Movimientos efectivo'!$E$2:$E$201,'Movimientos efectivo'!$A$2:$A$201,A93,'Movimientos efectivo'!$B$2:$B$201,B93,'Movimientos efectivo'!$C$2:$C$201,"Entrada"))</x:f>
      </x:c>
      <x:c r="G93" s="48" t="str">
        <x:f>IF(A93="","",SUMIFS('Movimientos efectivo'!$E$2:$E$201,'Movimientos efectivo'!$A$2:$A$201,A93,'Movimientos efectivo'!$B$2:$B$201,B93,'Movimientos efectivo'!$C$2:$C$201,"Salida"))</x:f>
      </x:c>
      <x:c r="H93" s="48" t="str">
        <x:f>IF(A93="","",D93+E93+F93-G93)</x:f>
      </x:c>
      <x:c r="I93" s="48"/>
      <x:c r="J93" s="48" t="str">
        <x:f>IF(OR(A93="",I93=""),"",I93-H93)</x:f>
      </x:c>
      <x:c r="K93" s="48" t="str">
        <x:f>IF(A93="","",SUMIFS('Ventas por medio'!$F$2:$F$301,'Ventas por medio'!$A$2:$A$301,A93,'Ventas por medio'!$B$2:$B$301,B93,'Ventas por medio'!$C$2:$C$301,"&lt;&gt;Efectivo"))</x:f>
      </x:c>
      <x:c r="L93" s="48" t="str">
        <x:f>IF(OR(A93="",I93=""),"",I93-H93+K93)</x:f>
      </x:c>
      <x:c r="M93" t="str">
        <x:f>IF(OR(A93="",I93=""),"Pendiente",IF(ABS(L93)&lt;0.005,"Cuadrado",IF(L93&lt;0,"Faltante","Sobrante")))</x:f>
        <x:v>Pendiente</x:v>
      </x:c>
    </x:row>
    <x:row r="94">
      <x:c r="A94" s="2"/>
      <x:c r="D94" s="48"/>
      <x:c r="E94" s="48" t="str">
        <x:f>IF(A94="","",SUMIFS('Ventas por medio'!$D$2:$D$301,'Ventas por medio'!$A$2:$A$301,A94,'Ventas por medio'!$B$2:$B$301,B94,'Ventas por medio'!$C$2:$C$301,"Efectivo"))</x:f>
      </x:c>
      <x:c r="F94" s="48" t="str">
        <x:f>IF(A94="","",SUMIFS('Movimientos efectivo'!$E$2:$E$201,'Movimientos efectivo'!$A$2:$A$201,A94,'Movimientos efectivo'!$B$2:$B$201,B94,'Movimientos efectivo'!$C$2:$C$201,"Entrada"))</x:f>
      </x:c>
      <x:c r="G94" s="48" t="str">
        <x:f>IF(A94="","",SUMIFS('Movimientos efectivo'!$E$2:$E$201,'Movimientos efectivo'!$A$2:$A$201,A94,'Movimientos efectivo'!$B$2:$B$201,B94,'Movimientos efectivo'!$C$2:$C$201,"Salida"))</x:f>
      </x:c>
      <x:c r="H94" s="48" t="str">
        <x:f>IF(A94="","",D94+E94+F94-G94)</x:f>
      </x:c>
      <x:c r="I94" s="48"/>
      <x:c r="J94" s="48" t="str">
        <x:f>IF(OR(A94="",I94=""),"",I94-H94)</x:f>
      </x:c>
      <x:c r="K94" s="48" t="str">
        <x:f>IF(A94="","",SUMIFS('Ventas por medio'!$F$2:$F$301,'Ventas por medio'!$A$2:$A$301,A94,'Ventas por medio'!$B$2:$B$301,B94,'Ventas por medio'!$C$2:$C$301,"&lt;&gt;Efectivo"))</x:f>
      </x:c>
      <x:c r="L94" s="48" t="str">
        <x:f>IF(OR(A94="",I94=""),"",I94-H94+K94)</x:f>
      </x:c>
      <x:c r="M94" t="str">
        <x:f>IF(OR(A94="",I94=""),"Pendiente",IF(ABS(L94)&lt;0.005,"Cuadrado",IF(L94&lt;0,"Faltante","Sobrante")))</x:f>
        <x:v>Pendiente</x:v>
      </x:c>
    </x:row>
    <x:row r="95">
      <x:c r="A95" s="2"/>
      <x:c r="D95" s="48"/>
      <x:c r="E95" s="48" t="str">
        <x:f>IF(A95="","",SUMIFS('Ventas por medio'!$D$2:$D$301,'Ventas por medio'!$A$2:$A$301,A95,'Ventas por medio'!$B$2:$B$301,B95,'Ventas por medio'!$C$2:$C$301,"Efectivo"))</x:f>
      </x:c>
      <x:c r="F95" s="48" t="str">
        <x:f>IF(A95="","",SUMIFS('Movimientos efectivo'!$E$2:$E$201,'Movimientos efectivo'!$A$2:$A$201,A95,'Movimientos efectivo'!$B$2:$B$201,B95,'Movimientos efectivo'!$C$2:$C$201,"Entrada"))</x:f>
      </x:c>
      <x:c r="G95" s="48" t="str">
        <x:f>IF(A95="","",SUMIFS('Movimientos efectivo'!$E$2:$E$201,'Movimientos efectivo'!$A$2:$A$201,A95,'Movimientos efectivo'!$B$2:$B$201,B95,'Movimientos efectivo'!$C$2:$C$201,"Salida"))</x:f>
      </x:c>
      <x:c r="H95" s="48" t="str">
        <x:f>IF(A95="","",D95+E95+F95-G95)</x:f>
      </x:c>
      <x:c r="I95" s="48"/>
      <x:c r="J95" s="48" t="str">
        <x:f>IF(OR(A95="",I95=""),"",I95-H95)</x:f>
      </x:c>
      <x:c r="K95" s="48" t="str">
        <x:f>IF(A95="","",SUMIFS('Ventas por medio'!$F$2:$F$301,'Ventas por medio'!$A$2:$A$301,A95,'Ventas por medio'!$B$2:$B$301,B95,'Ventas por medio'!$C$2:$C$301,"&lt;&gt;Efectivo"))</x:f>
      </x:c>
      <x:c r="L95" s="48" t="str">
        <x:f>IF(OR(A95="",I95=""),"",I95-H95+K95)</x:f>
      </x:c>
      <x:c r="M95" t="str">
        <x:f>IF(OR(A95="",I95=""),"Pendiente",IF(ABS(L95)&lt;0.005,"Cuadrado",IF(L95&lt;0,"Faltante","Sobrante")))</x:f>
        <x:v>Pendiente</x:v>
      </x:c>
    </x:row>
    <x:row r="96">
      <x:c r="A96" s="2"/>
      <x:c r="D96" s="48"/>
      <x:c r="E96" s="48" t="str">
        <x:f>IF(A96="","",SUMIFS('Ventas por medio'!$D$2:$D$301,'Ventas por medio'!$A$2:$A$301,A96,'Ventas por medio'!$B$2:$B$301,B96,'Ventas por medio'!$C$2:$C$301,"Efectivo"))</x:f>
      </x:c>
      <x:c r="F96" s="48" t="str">
        <x:f>IF(A96="","",SUMIFS('Movimientos efectivo'!$E$2:$E$201,'Movimientos efectivo'!$A$2:$A$201,A96,'Movimientos efectivo'!$B$2:$B$201,B96,'Movimientos efectivo'!$C$2:$C$201,"Entrada"))</x:f>
      </x:c>
      <x:c r="G96" s="48" t="str">
        <x:f>IF(A96="","",SUMIFS('Movimientos efectivo'!$E$2:$E$201,'Movimientos efectivo'!$A$2:$A$201,A96,'Movimientos efectivo'!$B$2:$B$201,B96,'Movimientos efectivo'!$C$2:$C$201,"Salida"))</x:f>
      </x:c>
      <x:c r="H96" s="48" t="str">
        <x:f>IF(A96="","",D96+E96+F96-G96)</x:f>
      </x:c>
      <x:c r="I96" s="48"/>
      <x:c r="J96" s="48" t="str">
        <x:f>IF(OR(A96="",I96=""),"",I96-H96)</x:f>
      </x:c>
      <x:c r="K96" s="48" t="str">
        <x:f>IF(A96="","",SUMIFS('Ventas por medio'!$F$2:$F$301,'Ventas por medio'!$A$2:$A$301,A96,'Ventas por medio'!$B$2:$B$301,B96,'Ventas por medio'!$C$2:$C$301,"&lt;&gt;Efectivo"))</x:f>
      </x:c>
      <x:c r="L96" s="48" t="str">
        <x:f>IF(OR(A96="",I96=""),"",I96-H96+K96)</x:f>
      </x:c>
      <x:c r="M96" t="str">
        <x:f>IF(OR(A96="",I96=""),"Pendiente",IF(ABS(L96)&lt;0.005,"Cuadrado",IF(L96&lt;0,"Faltante","Sobrante")))</x:f>
        <x:v>Pendiente</x:v>
      </x:c>
    </x:row>
    <x:row r="97">
      <x:c r="A97" s="2"/>
      <x:c r="D97" s="48"/>
      <x:c r="E97" s="48" t="str">
        <x:f>IF(A97="","",SUMIFS('Ventas por medio'!$D$2:$D$301,'Ventas por medio'!$A$2:$A$301,A97,'Ventas por medio'!$B$2:$B$301,B97,'Ventas por medio'!$C$2:$C$301,"Efectivo"))</x:f>
      </x:c>
      <x:c r="F97" s="48" t="str">
        <x:f>IF(A97="","",SUMIFS('Movimientos efectivo'!$E$2:$E$201,'Movimientos efectivo'!$A$2:$A$201,A97,'Movimientos efectivo'!$B$2:$B$201,B97,'Movimientos efectivo'!$C$2:$C$201,"Entrada"))</x:f>
      </x:c>
      <x:c r="G97" s="48" t="str">
        <x:f>IF(A97="","",SUMIFS('Movimientos efectivo'!$E$2:$E$201,'Movimientos efectivo'!$A$2:$A$201,A97,'Movimientos efectivo'!$B$2:$B$201,B97,'Movimientos efectivo'!$C$2:$C$201,"Salida"))</x:f>
      </x:c>
      <x:c r="H97" s="48" t="str">
        <x:f>IF(A97="","",D97+E97+F97-G97)</x:f>
      </x:c>
      <x:c r="I97" s="48"/>
      <x:c r="J97" s="48" t="str">
        <x:f>IF(OR(A97="",I97=""),"",I97-H97)</x:f>
      </x:c>
      <x:c r="K97" s="48" t="str">
        <x:f>IF(A97="","",SUMIFS('Ventas por medio'!$F$2:$F$301,'Ventas por medio'!$A$2:$A$301,A97,'Ventas por medio'!$B$2:$B$301,B97,'Ventas por medio'!$C$2:$C$301,"&lt;&gt;Efectivo"))</x:f>
      </x:c>
      <x:c r="L97" s="48" t="str">
        <x:f>IF(OR(A97="",I97=""),"",I97-H97+K97)</x:f>
      </x:c>
      <x:c r="M97" t="str">
        <x:f>IF(OR(A97="",I97=""),"Pendiente",IF(ABS(L97)&lt;0.005,"Cuadrado",IF(L97&lt;0,"Faltante","Sobrante")))</x:f>
        <x:v>Pendiente</x:v>
      </x:c>
    </x:row>
    <x:row r="98">
      <x:c r="A98" s="2"/>
      <x:c r="D98" s="48"/>
      <x:c r="E98" s="48" t="str">
        <x:f>IF(A98="","",SUMIFS('Ventas por medio'!$D$2:$D$301,'Ventas por medio'!$A$2:$A$301,A98,'Ventas por medio'!$B$2:$B$301,B98,'Ventas por medio'!$C$2:$C$301,"Efectivo"))</x:f>
      </x:c>
      <x:c r="F98" s="48" t="str">
        <x:f>IF(A98="","",SUMIFS('Movimientos efectivo'!$E$2:$E$201,'Movimientos efectivo'!$A$2:$A$201,A98,'Movimientos efectivo'!$B$2:$B$201,B98,'Movimientos efectivo'!$C$2:$C$201,"Entrada"))</x:f>
      </x:c>
      <x:c r="G98" s="48" t="str">
        <x:f>IF(A98="","",SUMIFS('Movimientos efectivo'!$E$2:$E$201,'Movimientos efectivo'!$A$2:$A$201,A98,'Movimientos efectivo'!$B$2:$B$201,B98,'Movimientos efectivo'!$C$2:$C$201,"Salida"))</x:f>
      </x:c>
      <x:c r="H98" s="48" t="str">
        <x:f>IF(A98="","",D98+E98+F98-G98)</x:f>
      </x:c>
      <x:c r="I98" s="48"/>
      <x:c r="J98" s="48" t="str">
        <x:f>IF(OR(A98="",I98=""),"",I98-H98)</x:f>
      </x:c>
      <x:c r="K98" s="48" t="str">
        <x:f>IF(A98="","",SUMIFS('Ventas por medio'!$F$2:$F$301,'Ventas por medio'!$A$2:$A$301,A98,'Ventas por medio'!$B$2:$B$301,B98,'Ventas por medio'!$C$2:$C$301,"&lt;&gt;Efectivo"))</x:f>
      </x:c>
      <x:c r="L98" s="48" t="str">
        <x:f>IF(OR(A98="",I98=""),"",I98-H98+K98)</x:f>
      </x:c>
      <x:c r="M98" t="str">
        <x:f>IF(OR(A98="",I98=""),"Pendiente",IF(ABS(L98)&lt;0.005,"Cuadrado",IF(L98&lt;0,"Faltante","Sobrante")))</x:f>
        <x:v>Pendiente</x:v>
      </x:c>
    </x:row>
    <x:row r="99">
      <x:c r="A99" s="2"/>
      <x:c r="D99" s="48"/>
      <x:c r="E99" s="48" t="str">
        <x:f>IF(A99="","",SUMIFS('Ventas por medio'!$D$2:$D$301,'Ventas por medio'!$A$2:$A$301,A99,'Ventas por medio'!$B$2:$B$301,B99,'Ventas por medio'!$C$2:$C$301,"Efectivo"))</x:f>
      </x:c>
      <x:c r="F99" s="48" t="str">
        <x:f>IF(A99="","",SUMIFS('Movimientos efectivo'!$E$2:$E$201,'Movimientos efectivo'!$A$2:$A$201,A99,'Movimientos efectivo'!$B$2:$B$201,B99,'Movimientos efectivo'!$C$2:$C$201,"Entrada"))</x:f>
      </x:c>
      <x:c r="G99" s="48" t="str">
        <x:f>IF(A99="","",SUMIFS('Movimientos efectivo'!$E$2:$E$201,'Movimientos efectivo'!$A$2:$A$201,A99,'Movimientos efectivo'!$B$2:$B$201,B99,'Movimientos efectivo'!$C$2:$C$201,"Salida"))</x:f>
      </x:c>
      <x:c r="H99" s="48" t="str">
        <x:f>IF(A99="","",D99+E99+F99-G99)</x:f>
      </x:c>
      <x:c r="I99" s="48"/>
      <x:c r="J99" s="48" t="str">
        <x:f>IF(OR(A99="",I99=""),"",I99-H99)</x:f>
      </x:c>
      <x:c r="K99" s="48" t="str">
        <x:f>IF(A99="","",SUMIFS('Ventas por medio'!$F$2:$F$301,'Ventas por medio'!$A$2:$A$301,A99,'Ventas por medio'!$B$2:$B$301,B99,'Ventas por medio'!$C$2:$C$301,"&lt;&gt;Efectivo"))</x:f>
      </x:c>
      <x:c r="L99" s="48" t="str">
        <x:f>IF(OR(A99="",I99=""),"",I99-H99+K99)</x:f>
      </x:c>
      <x:c r="M99" t="str">
        <x:f>IF(OR(A99="",I99=""),"Pendiente",IF(ABS(L99)&lt;0.005,"Cuadrado",IF(L99&lt;0,"Faltante","Sobrante")))</x:f>
        <x:v>Pendiente</x:v>
      </x:c>
    </x:row>
    <x:row r="100">
      <x:c r="A100" s="2"/>
      <x:c r="D100" s="48"/>
      <x:c r="E100" s="48" t="str">
        <x:f>IF(A100="","",SUMIFS('Ventas por medio'!$D$2:$D$301,'Ventas por medio'!$A$2:$A$301,A100,'Ventas por medio'!$B$2:$B$301,B100,'Ventas por medio'!$C$2:$C$301,"Efectivo"))</x:f>
      </x:c>
      <x:c r="F100" s="48" t="str">
        <x:f>IF(A100="","",SUMIFS('Movimientos efectivo'!$E$2:$E$201,'Movimientos efectivo'!$A$2:$A$201,A100,'Movimientos efectivo'!$B$2:$B$201,B100,'Movimientos efectivo'!$C$2:$C$201,"Entrada"))</x:f>
      </x:c>
      <x:c r="G100" s="48" t="str">
        <x:f>IF(A100="","",SUMIFS('Movimientos efectivo'!$E$2:$E$201,'Movimientos efectivo'!$A$2:$A$201,A100,'Movimientos efectivo'!$B$2:$B$201,B100,'Movimientos efectivo'!$C$2:$C$201,"Salida"))</x:f>
      </x:c>
      <x:c r="H100" s="48" t="str">
        <x:f>IF(A100="","",D100+E100+F100-G100)</x:f>
      </x:c>
      <x:c r="I100" s="48"/>
      <x:c r="J100" s="48" t="str">
        <x:f>IF(OR(A100="",I100=""),"",I100-H100)</x:f>
      </x:c>
      <x:c r="K100" s="48" t="str">
        <x:f>IF(A100="","",SUMIFS('Ventas por medio'!$F$2:$F$301,'Ventas por medio'!$A$2:$A$301,A100,'Ventas por medio'!$B$2:$B$301,B100,'Ventas por medio'!$C$2:$C$301,"&lt;&gt;Efectivo"))</x:f>
      </x:c>
      <x:c r="L100" s="48" t="str">
        <x:f>IF(OR(A100="",I100=""),"",I100-H100+K100)</x:f>
      </x:c>
      <x:c r="M100" t="str">
        <x:f>IF(OR(A100="",I100=""),"Pendiente",IF(ABS(L100)&lt;0.005,"Cuadrado",IF(L100&lt;0,"Faltante","Sobrante")))</x:f>
        <x:v>Pendiente</x:v>
      </x:c>
    </x:row>
    <x:row r="101">
      <x:c r="A101" s="2"/>
      <x:c r="D101" s="48"/>
      <x:c r="E101" s="48" t="str">
        <x:f>IF(A101="","",SUMIFS('Ventas por medio'!$D$2:$D$301,'Ventas por medio'!$A$2:$A$301,A101,'Ventas por medio'!$B$2:$B$301,B101,'Ventas por medio'!$C$2:$C$301,"Efectivo"))</x:f>
      </x:c>
      <x:c r="F101" s="48" t="str">
        <x:f>IF(A101="","",SUMIFS('Movimientos efectivo'!$E$2:$E$201,'Movimientos efectivo'!$A$2:$A$201,A101,'Movimientos efectivo'!$B$2:$B$201,B101,'Movimientos efectivo'!$C$2:$C$201,"Entrada"))</x:f>
      </x:c>
      <x:c r="G101" s="48" t="str">
        <x:f>IF(A101="","",SUMIFS('Movimientos efectivo'!$E$2:$E$201,'Movimientos efectivo'!$A$2:$A$201,A101,'Movimientos efectivo'!$B$2:$B$201,B101,'Movimientos efectivo'!$C$2:$C$201,"Salida"))</x:f>
      </x:c>
      <x:c r="H101" s="48" t="str">
        <x:f>IF(A101="","",D101+E101+F101-G101)</x:f>
      </x:c>
      <x:c r="I101" s="48"/>
      <x:c r="J101" s="48" t="str">
        <x:f>IF(OR(A101="",I101=""),"",I101-H101)</x:f>
      </x:c>
      <x:c r="K101" s="48" t="str">
        <x:f>IF(A101="","",SUMIFS('Ventas por medio'!$F$2:$F$301,'Ventas por medio'!$A$2:$A$301,A101,'Ventas por medio'!$B$2:$B$301,B101,'Ventas por medio'!$C$2:$C$301,"&lt;&gt;Efectivo"))</x:f>
      </x:c>
      <x:c r="L101" s="48" t="str">
        <x:f>IF(OR(A101="",I101=""),"",I101-H101+K101)</x:f>
      </x:c>
      <x:c r="M101" t="str">
        <x:f>IF(OR(A101="",I101=""),"Pendiente",IF(ABS(L101)&lt;0.005,"Cuadrado",IF(L101&lt;0,"Faltante","Sobrante")))</x:f>
        <x:v>Pendiente</x:v>
      </x:c>
    </x:row>
    <x:row r="102">
      <x:c r="A102" s="2"/>
    </x:row>
    <x:row r="103">
      <x:c r="A103" s="2"/>
    </x:row>
    <x:row r="104">
      <x:c r="A104" s="2"/>
    </x:row>
    <x:row r="105">
      <x:c r="A105" s="2"/>
    </x:row>
    <x:row r="106">
      <x:c r="A106" s="2"/>
    </x:row>
    <x:row r="107">
      <x:c r="A107" s="2"/>
    </x:row>
    <x:row r="108">
      <x:c r="A108" s="2"/>
    </x:row>
    <x:row r="109">
      <x:c r="A109" s="2"/>
    </x:row>
    <x:row r="110">
      <x:c r="A110" s="2"/>
    </x:row>
    <x:row r="111">
      <x:c r="A111" s="2"/>
    </x:row>
    <x:row r="112">
      <x:c r="A112" s="2"/>
    </x:row>
    <x:row r="113">
      <x:c r="A113" s="2"/>
    </x:row>
    <x:row r="114">
      <x:c r="A114" s="2"/>
    </x:row>
    <x:row r="115">
      <x:c r="A115" s="2"/>
    </x:row>
    <x:row r="116">
      <x:c r="A116" s="2"/>
    </x:row>
    <x:row r="117">
      <x:c r="A117" s="2"/>
    </x:row>
    <x:row r="118">
      <x:c r="A118" s="2"/>
    </x:row>
    <x:row r="119">
      <x:c r="A119" s="2"/>
    </x:row>
    <x:row r="120">
      <x:c r="A120" s="2"/>
    </x:row>
    <x:row r="121">
      <x:c r="A121" s="2"/>
    </x:row>
    <x:row r="122">
      <x:c r="A122" s="2"/>
    </x:row>
    <x:row r="123">
      <x:c r="A123" s="2"/>
    </x:row>
    <x:row r="124">
      <x:c r="A124" s="2"/>
    </x:row>
    <x:row r="125">
      <x:c r="A125" s="2"/>
    </x:row>
    <x:row r="126">
      <x:c r="A126" s="2"/>
    </x:row>
    <x:row r="127">
      <x:c r="A127" s="2"/>
    </x:row>
    <x:row r="128">
      <x:c r="A128" s="2"/>
    </x:row>
    <x:row r="129">
      <x:c r="A129" s="2"/>
    </x:row>
    <x:row r="130">
      <x:c r="A130" s="2"/>
    </x:row>
    <x:row r="131">
      <x:c r="A131" s="2"/>
    </x:row>
    <x:row r="132">
      <x:c r="A132" s="2"/>
    </x:row>
    <x:row r="133">
      <x:c r="A133" s="2"/>
    </x:row>
    <x:row r="134">
      <x:c r="A134" s="2"/>
    </x:row>
    <x:row r="135">
      <x:c r="A135" s="2"/>
    </x:row>
    <x:row r="136">
      <x:c r="A136" s="2"/>
    </x:row>
    <x:row r="137">
      <x:c r="A137" s="2"/>
    </x:row>
    <x:row r="138">
      <x:c r="A138" s="2"/>
    </x:row>
    <x:row r="139">
      <x:c r="A139" s="2"/>
    </x:row>
    <x:row r="140">
      <x:c r="A140" s="2"/>
    </x:row>
    <x:row r="141">
      <x:c r="A141" s="2"/>
    </x:row>
    <x:row r="142">
      <x:c r="A142" s="2"/>
    </x:row>
    <x:row r="143">
      <x:c r="A143" s="2"/>
    </x:row>
    <x:row r="144">
      <x:c r="A144" s="2"/>
    </x:row>
    <x:row r="145">
      <x:c r="A145" s="2"/>
    </x:row>
    <x:row r="146">
      <x:c r="A146" s="2"/>
    </x:row>
    <x:row r="147">
      <x:c r="A147" s="2"/>
    </x:row>
    <x:row r="148">
      <x:c r="A148" s="2"/>
    </x:row>
    <x:row r="149">
      <x:c r="A149" s="2"/>
    </x:row>
    <x:row r="150">
      <x:c r="A150" s="2"/>
    </x:row>
    <x:row r="151">
      <x:c r="A151" s="2"/>
    </x:row>
    <x:row r="152">
      <x:c r="A152" s="2"/>
    </x:row>
    <x:row r="153">
      <x:c r="A153" s="2"/>
    </x:row>
    <x:row r="154">
      <x:c r="A154" s="2"/>
    </x:row>
    <x:row r="155">
      <x:c r="A155" s="2"/>
    </x:row>
    <x:row r="156">
      <x:c r="A156" s="2"/>
    </x:row>
    <x:row r="157">
      <x:c r="A157" s="2"/>
    </x:row>
    <x:row r="158">
      <x:c r="A158" s="2"/>
    </x:row>
    <x:row r="159">
      <x:c r="A159" s="2"/>
    </x:row>
    <x:row r="160">
      <x:c r="A160" s="2"/>
    </x:row>
    <x:row r="161">
      <x:c r="A161" s="2"/>
    </x:row>
    <x:row r="162">
      <x:c r="A162" s="2"/>
    </x:row>
    <x:row r="163">
      <x:c r="A163" s="2"/>
    </x:row>
    <x:row r="164">
      <x:c r="A164" s="2"/>
    </x:row>
    <x:row r="165">
      <x:c r="A165" s="2"/>
    </x:row>
    <x:row r="166">
      <x:c r="A166" s="2"/>
    </x:row>
    <x:row r="167">
      <x:c r="A167" s="2"/>
    </x:row>
    <x:row r="168">
      <x:c r="A168" s="2"/>
    </x:row>
    <x:row r="169">
      <x:c r="A169" s="2"/>
    </x:row>
    <x:row r="170">
      <x:c r="A170" s="2"/>
    </x:row>
    <x:row r="171">
      <x:c r="A171" s="2"/>
    </x:row>
    <x:row r="172">
      <x:c r="A172" s="2"/>
    </x:row>
    <x:row r="173">
      <x:c r="A173" s="2"/>
    </x:row>
    <x:row r="174">
      <x:c r="A174" s="2"/>
    </x:row>
    <x:row r="175">
      <x:c r="A175" s="2"/>
    </x:row>
    <x:row r="176">
      <x:c r="A176" s="2"/>
    </x:row>
    <x:row r="177">
      <x:c r="A177" s="2"/>
    </x:row>
    <x:row r="178">
      <x:c r="A178" s="2"/>
    </x:row>
    <x:row r="179">
      <x:c r="A179" s="2"/>
    </x:row>
    <x:row r="180">
      <x:c r="A180" s="2"/>
    </x:row>
    <x:row r="181">
      <x:c r="A181" s="2"/>
    </x:row>
    <x:row r="182">
      <x:c r="A182" s="2"/>
    </x:row>
    <x:row r="183">
      <x:c r="A183" s="2"/>
    </x:row>
    <x:row r="184">
      <x:c r="A184" s="2"/>
    </x:row>
    <x:row r="185">
      <x:c r="A185" s="2"/>
    </x:row>
    <x:row r="186">
      <x:c r="A186" s="2"/>
    </x:row>
    <x:row r="187">
      <x:c r="A187" s="2"/>
    </x:row>
    <x:row r="188">
      <x:c r="A188" s="2"/>
    </x:row>
    <x:row r="189">
      <x:c r="A189" s="2"/>
    </x:row>
    <x:row r="190">
      <x:c r="A190" s="2"/>
    </x:row>
    <x:row r="191">
      <x:c r="A191" s="2"/>
    </x:row>
    <x:row r="192">
      <x:c r="A192" s="2"/>
    </x:row>
    <x:row r="193">
      <x:c r="A193" s="2"/>
    </x:row>
    <x:row r="194">
      <x:c r="A194" s="2"/>
    </x:row>
    <x:row r="195">
      <x:c r="A195" s="2"/>
    </x:row>
    <x:row r="196">
      <x:c r="A196" s="2"/>
    </x:row>
    <x:row r="197">
      <x:c r="A197" s="2"/>
    </x:row>
    <x:row r="198">
      <x:c r="A198" s="2"/>
    </x:row>
    <x:row r="199">
      <x:c r="A199" s="2"/>
    </x:row>
    <x:row r="200">
      <x:c r="A200" s="2"/>
    </x:row>
    <x:row r="201">
      <x:c r="A201" s="2"/>
    </x:row>
    <x:row r="202">
      <x:c r="A202" s="2"/>
    </x:row>
    <x:row r="203">
      <x:c r="A203" s="2"/>
    </x:row>
    <x:row r="204">
      <x:c r="A204" s="2"/>
    </x:row>
    <x:row r="205">
      <x:c r="A205" s="2"/>
    </x:row>
    <x:row r="206">
      <x:c r="A206" s="2"/>
    </x:row>
    <x:row r="207">
      <x:c r="A207" s="2"/>
    </x:row>
    <x:row r="208">
      <x:c r="A208" s="2"/>
    </x:row>
    <x:row r="209">
      <x:c r="A209" s="2"/>
    </x:row>
    <x:row r="210">
      <x:c r="A210" s="2"/>
    </x:row>
    <x:row r="211">
      <x:c r="A211" s="2"/>
    </x:row>
    <x:row r="212">
      <x:c r="A212" s="2"/>
    </x:row>
    <x:row r="213">
      <x:c r="A213" s="2"/>
    </x:row>
    <x:row r="214">
      <x:c r="A214" s="2"/>
    </x:row>
    <x:row r="215">
      <x:c r="A215" s="2"/>
    </x:row>
    <x:row r="216">
      <x:c r="A216" s="2"/>
    </x:row>
    <x:row r="217">
      <x:c r="A217" s="2"/>
    </x:row>
    <x:row r="218">
      <x:c r="A218" s="2"/>
    </x:row>
    <x:row r="219">
      <x:c r="A219" s="2"/>
    </x:row>
    <x:row r="220">
      <x:c r="A220" s="2"/>
    </x:row>
    <x:row r="221">
      <x:c r="A221" s="2"/>
    </x:row>
    <x:row r="222">
      <x:c r="A222" s="2"/>
    </x:row>
    <x:row r="223">
      <x:c r="A223" s="2"/>
    </x:row>
    <x:row r="224">
      <x:c r="A224" s="2"/>
    </x:row>
    <x:row r="225">
      <x:c r="A225" s="2"/>
    </x:row>
    <x:row r="226">
      <x:c r="A226" s="2"/>
    </x:row>
    <x:row r="227">
      <x:c r="A227" s="2"/>
    </x:row>
    <x:row r="228">
      <x:c r="A228" s="2"/>
    </x:row>
    <x:row r="229">
      <x:c r="A229" s="2"/>
    </x:row>
    <x:row r="230">
      <x:c r="A230" s="2"/>
    </x:row>
    <x:row r="231">
      <x:c r="A231" s="2"/>
    </x:row>
    <x:row r="232">
      <x:c r="A232" s="2"/>
    </x:row>
    <x:row r="233">
      <x:c r="A233" s="2"/>
    </x:row>
    <x:row r="234">
      <x:c r="A234" s="2"/>
    </x:row>
    <x:row r="235">
      <x:c r="A235" s="2"/>
    </x:row>
    <x:row r="236">
      <x:c r="A236" s="2"/>
    </x:row>
    <x:row r="237">
      <x:c r="A237" s="2"/>
    </x:row>
    <x:row r="238">
      <x:c r="A238" s="2"/>
    </x:row>
    <x:row r="239">
      <x:c r="A239" s="2"/>
    </x:row>
    <x:row r="240">
      <x:c r="A240" s="2"/>
    </x:row>
    <x:row r="241">
      <x:c r="A241" s="2"/>
    </x:row>
    <x:row r="242">
      <x:c r="A242" s="2"/>
    </x:row>
    <x:row r="243">
      <x:c r="A243" s="2"/>
    </x:row>
    <x:row r="244">
      <x:c r="A244" s="2"/>
    </x:row>
    <x:row r="245">
      <x:c r="A245" s="2"/>
    </x:row>
    <x:row r="246">
      <x:c r="A246" s="2"/>
    </x:row>
    <x:row r="247">
      <x:c r="A247" s="2"/>
    </x:row>
    <x:row r="248">
      <x:c r="A248" s="2"/>
    </x:row>
    <x:row r="249">
      <x:c r="A249" s="2"/>
    </x:row>
    <x:row r="250">
      <x:c r="A250" s="2"/>
    </x:row>
    <x:row r="251">
      <x:c r="A251" s="2"/>
    </x:row>
    <x:row r="252">
      <x:c r="A252" s="2"/>
    </x:row>
    <x:row r="253">
      <x:c r="A253" s="2"/>
    </x:row>
    <x:row r="254">
      <x:c r="A254" s="2"/>
    </x:row>
    <x:row r="255">
      <x:c r="A255" s="2"/>
    </x:row>
    <x:row r="256">
      <x:c r="A256" s="2"/>
    </x:row>
    <x:row r="257">
      <x:c r="A257" s="2"/>
    </x:row>
    <x:row r="258">
      <x:c r="A258" s="2"/>
    </x:row>
    <x:row r="259">
      <x:c r="A259" s="2"/>
    </x:row>
    <x:row r="260">
      <x:c r="A260" s="2"/>
    </x:row>
    <x:row r="261">
      <x:c r="A261" s="2"/>
    </x:row>
    <x:row r="262">
      <x:c r="A262" s="2"/>
    </x:row>
    <x:row r="263">
      <x:c r="A263" s="2"/>
    </x:row>
    <x:row r="264">
      <x:c r="A264" s="2"/>
    </x:row>
    <x:row r="265">
      <x:c r="A265" s="2"/>
    </x:row>
    <x:row r="266">
      <x:c r="A266" s="2"/>
    </x:row>
    <x:row r="267">
      <x:c r="A267" s="2"/>
    </x:row>
    <x:row r="268">
      <x:c r="A268" s="2"/>
    </x:row>
    <x:row r="269">
      <x:c r="A269" s="2"/>
    </x:row>
    <x:row r="270">
      <x:c r="A270" s="2"/>
    </x:row>
    <x:row r="271">
      <x:c r="A271" s="2"/>
    </x:row>
    <x:row r="272">
      <x:c r="A272" s="2"/>
    </x:row>
    <x:row r="273">
      <x:c r="A273" s="2"/>
    </x:row>
    <x:row r="274">
      <x:c r="A274" s="2"/>
    </x:row>
    <x:row r="275">
      <x:c r="A275" s="2"/>
    </x:row>
    <x:row r="276">
      <x:c r="A276" s="2"/>
    </x:row>
    <x:row r="277">
      <x:c r="A277" s="2"/>
    </x:row>
    <x:row r="278">
      <x:c r="A278" s="2"/>
    </x:row>
    <x:row r="279">
      <x:c r="A279" s="2"/>
    </x:row>
    <x:row r="280">
      <x:c r="A280" s="2"/>
    </x:row>
    <x:row r="281">
      <x:c r="A281" s="2"/>
    </x:row>
    <x:row r="282">
      <x:c r="A282" s="2"/>
    </x:row>
    <x:row r="283">
      <x:c r="A283" s="2"/>
    </x:row>
    <x:row r="284">
      <x:c r="A284" s="2"/>
    </x:row>
    <x:row r="285">
      <x:c r="A285" s="2"/>
    </x:row>
    <x:row r="286">
      <x:c r="A286" s="2"/>
    </x:row>
    <x:row r="287">
      <x:c r="A287" s="2"/>
    </x:row>
    <x:row r="288">
      <x:c r="A288" s="2"/>
    </x:row>
    <x:row r="289">
      <x:c r="A289" s="2"/>
    </x:row>
    <x:row r="290">
      <x:c r="A290" s="2"/>
    </x:row>
    <x:row r="291">
      <x:c r="A291" s="2"/>
    </x:row>
    <x:row r="292">
      <x:c r="A292" s="2"/>
    </x:row>
    <x:row r="293">
      <x:c r="A293" s="2"/>
    </x:row>
    <x:row r="294">
      <x:c r="A294" s="2"/>
    </x:row>
    <x:row r="295">
      <x:c r="A295" s="2"/>
    </x:row>
    <x:row r="296">
      <x:c r="A296" s="2"/>
    </x:row>
    <x:row r="297">
      <x:c r="A297" s="2"/>
    </x:row>
    <x:row r="298">
      <x:c r="A298" s="2"/>
    </x:row>
    <x:row r="299">
      <x:c r="A299" s="2"/>
    </x:row>
    <x:row r="300">
      <x:c r="A300" s="2"/>
    </x:row>
    <x:row r="301">
      <x:c r="A301" s="2"/>
    </x:row>
  </x:sheetData>
  <x:conditionalFormatting sqref="J2:L101">
    <x:cfRule type="expression" dxfId="0" priority="1">
      <x:formula>J2&lt;0</x:formula>
    </x:cfRule>
  </x:conditionalFormatting>
  <x:conditionalFormatting sqref="M2:M101">
    <x:cfRule type="expression" dxfId="1" priority="2">
      <x:formula>M2="Cuadrado"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4b92dccf373450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20" hidden="0" customWidth="1"/>
    <x:col min="4" max="4" width="20" hidden="0" customWidth="1"/>
    <x:col min="5" max="5" width="21" hidden="0" customWidth="1"/>
    <x:col min="6" max="6" width="19" hidden="0" customWidth="1"/>
  </x:cols>
  <x:sheetData>
    <x:row r="1" ht="34" customHeight="1">
      <x:c r="A1" s="43" t="str">
        <x:v>Fecha</x:v>
      </x:c>
      <x:c r="B1" s="43" t="str">
        <x:v>Turno</x:v>
      </x:c>
      <x:c r="C1" s="43" t="str">
        <x:v>Medio</x:v>
      </x:c>
      <x:c r="D1" s="43" t="str">
        <x:v>Ventas sistema</x:v>
      </x:c>
      <x:c r="E1" s="43" t="str">
        <x:v>Importe verificado</x:v>
      </x:c>
      <x:c r="F1" s="43" t="str">
        <x:v>Diferencia</x:v>
      </x:c>
    </x:row>
    <x:row r="2">
      <x:c r="A2" s="2" t="n">
        <x:v>46289</x:v>
      </x:c>
      <x:c r="B2" t="str">
        <x:v>Día</x:v>
      </x:c>
      <x:c r="C2" t="str">
        <x:v>Efectivo</x:v>
      </x:c>
      <x:c r="D2" s="48" t="n">
        <x:v>620</x:v>
      </x:c>
      <x:c r="E2" s="48" t="n">
        <x:v>620</x:v>
      </x:c>
      <x:c r="F2" s="48" t="n">
        <x:f>IF(OR(D2="",E2=""),"",E2-D2)</x:f>
        <x:v>0</x:v>
      </x:c>
    </x:row>
    <x:row r="3">
      <x:c r="A3" s="2" t="n">
        <x:v>46289</x:v>
      </x:c>
      <x:c r="B3" t="str">
        <x:v>Día</x:v>
      </x:c>
      <x:c r="C3" t="str">
        <x:v>Yape</x:v>
      </x:c>
      <x:c r="D3" s="48" t="n">
        <x:v>210</x:v>
      </x:c>
      <x:c r="E3" s="48" t="n">
        <x:v>210</x:v>
      </x:c>
      <x:c r="F3" s="48" t="n">
        <x:f>IF(OR(D3="",E3=""),"",E3-D3)</x:f>
        <x:v>0</x:v>
      </x:c>
    </x:row>
    <x:row r="4">
      <x:c r="A4" s="2" t="n">
        <x:v>46289</x:v>
      </x:c>
      <x:c r="B4" t="str">
        <x:v>Día</x:v>
      </x:c>
      <x:c r="C4" t="str">
        <x:v>Plin</x:v>
      </x:c>
      <x:c r="D4" s="48" t="n">
        <x:v>95</x:v>
      </x:c>
      <x:c r="E4" s="48" t="n">
        <x:v>95</x:v>
      </x:c>
      <x:c r="F4" s="48" t="n">
        <x:f>IF(OR(D4="",E4=""),"",E4-D4)</x:f>
        <x:v>0</x:v>
      </x:c>
    </x:row>
    <x:row r="5">
      <x:c r="A5" s="2" t="n">
        <x:v>46289</x:v>
      </x:c>
      <x:c r="B5" t="str">
        <x:v>Día</x:v>
      </x:c>
      <x:c r="C5" t="str">
        <x:v>Tarjeta</x:v>
      </x:c>
      <x:c r="D5" s="48" t="n">
        <x:v>390</x:v>
      </x:c>
      <x:c r="E5" s="48" t="n">
        <x:v>390</x:v>
      </x:c>
      <x:c r="F5" s="48" t="n">
        <x:f>IF(OR(D5="",E5=""),"",E5-D5)</x:f>
        <x:v>0</x:v>
      </x:c>
    </x:row>
    <x:row r="6">
      <x:c r="A6" s="2" t="n">
        <x:v>46289</x:v>
      </x:c>
      <x:c r="B6" t="str">
        <x:v>Día</x:v>
      </x:c>
      <x:c r="C6" t="str">
        <x:v>Transferencia</x:v>
      </x:c>
      <x:c r="D6" s="48" t="n">
        <x:v>75</x:v>
      </x:c>
      <x:c r="E6" s="48" t="n">
        <x:v>75</x:v>
      </x:c>
      <x:c r="F6" s="48" t="n">
        <x:f>IF(OR(D6="",E6=""),"",E6-D6)</x:f>
        <x:v>0</x:v>
      </x:c>
    </x:row>
    <x:row r="7">
      <x:c r="A7" s="2" t="n">
        <x:v>46289</x:v>
      </x:c>
      <x:c r="B7" t="str">
        <x:v>Día</x:v>
      </x:c>
      <x:c r="C7" t="str">
        <x:v>Delivery</x:v>
      </x:c>
      <x:c r="D7" s="48" t="n">
        <x:v>160</x:v>
      </x:c>
      <x:c r="E7" s="48" t="n">
        <x:v>160</x:v>
      </x:c>
      <x:c r="F7" s="48" t="n">
        <x:f>IF(OR(D7="",E7=""),"",E7-D7)</x:f>
        <x:v>0</x:v>
      </x:c>
    </x:row>
    <x:row r="8">
      <x:c r="A8" s="2" t="n">
        <x:v>46290</x:v>
      </x:c>
      <x:c r="B8" t="str">
        <x:v>Día</x:v>
      </x:c>
      <x:c r="C8" t="str">
        <x:v>Efectivo</x:v>
      </x:c>
      <x:c r="D8" s="48" t="n">
        <x:v>740</x:v>
      </x:c>
      <x:c r="E8" s="48" t="n">
        <x:v>740</x:v>
      </x:c>
      <x:c r="F8" s="48" t="n">
        <x:f>IF(OR(D8="",E8=""),"",E8-D8)</x:f>
        <x:v>0</x:v>
      </x:c>
    </x:row>
    <x:row r="9">
      <x:c r="A9" s="2" t="n">
        <x:v>46290</x:v>
      </x:c>
      <x:c r="B9" t="str">
        <x:v>Día</x:v>
      </x:c>
      <x:c r="C9" t="str">
        <x:v>Yape</x:v>
      </x:c>
      <x:c r="D9" s="48" t="n">
        <x:v>260</x:v>
      </x:c>
      <x:c r="E9" s="48" t="n">
        <x:v>260</x:v>
      </x:c>
      <x:c r="F9" s="48" t="n">
        <x:f>IF(OR(D9="",E9=""),"",E9-D9)</x:f>
        <x:v>0</x:v>
      </x:c>
    </x:row>
    <x:row r="10">
      <x:c r="A10" s="2" t="n">
        <x:v>46290</x:v>
      </x:c>
      <x:c r="B10" t="str">
        <x:v>Día</x:v>
      </x:c>
      <x:c r="C10" t="str">
        <x:v>Plin</x:v>
      </x:c>
      <x:c r="D10" s="48" t="n">
        <x:v>130</x:v>
      </x:c>
      <x:c r="E10" s="48" t="n">
        <x:v>130</x:v>
      </x:c>
      <x:c r="F10" s="48" t="n">
        <x:f>IF(OR(D10="",E10=""),"",E10-D10)</x:f>
        <x:v>0</x:v>
      </x:c>
    </x:row>
    <x:row r="11">
      <x:c r="A11" s="2" t="n">
        <x:v>46290</x:v>
      </x:c>
      <x:c r="B11" t="str">
        <x:v>Día</x:v>
      </x:c>
      <x:c r="C11" t="str">
        <x:v>Tarjeta</x:v>
      </x:c>
      <x:c r="D11" s="48" t="n">
        <x:v>420</x:v>
      </x:c>
      <x:c r="E11" s="48" t="n">
        <x:v>420</x:v>
      </x:c>
      <x:c r="F11" s="48" t="n">
        <x:f>IF(OR(D11="",E11=""),"",E11-D11)</x:f>
        <x:v>0</x:v>
      </x:c>
    </x:row>
    <x:row r="12">
      <x:c r="A12" s="2" t="n">
        <x:v>46290</x:v>
      </x:c>
      <x:c r="B12" t="str">
        <x:v>Día</x:v>
      </x:c>
      <x:c r="C12" t="str">
        <x:v>Transferencia</x:v>
      </x:c>
      <x:c r="D12" s="48" t="n">
        <x:v>60</x:v>
      </x:c>
      <x:c r="E12" s="48" t="n">
        <x:v>60</x:v>
      </x:c>
      <x:c r="F12" s="48" t="n">
        <x:f>IF(OR(D12="",E12=""),"",E12-D12)</x:f>
        <x:v>0</x:v>
      </x:c>
    </x:row>
    <x:row r="13">
      <x:c r="A13" s="2" t="n">
        <x:v>46290</x:v>
      </x:c>
      <x:c r="B13" t="str">
        <x:v>Día</x:v>
      </x:c>
      <x:c r="C13" t="str">
        <x:v>Delivery</x:v>
      </x:c>
      <x:c r="D13" s="48" t="n">
        <x:v>180</x:v>
      </x:c>
      <x:c r="E13" s="48" t="n">
        <x:v>180</x:v>
      </x:c>
      <x:c r="F13" s="48" t="n">
        <x:f>IF(OR(D13="",E13=""),"",E13-D13)</x:f>
        <x:v>0</x:v>
      </x:c>
    </x:row>
    <x:row r="14">
      <x:c r="A14" s="2" t="n">
        <x:v>46291</x:v>
      </x:c>
      <x:c r="B14" t="str">
        <x:v>Día</x:v>
      </x:c>
      <x:c r="C14" t="str">
        <x:v>Efectivo</x:v>
      </x:c>
      <x:c r="D14" s="48" t="n">
        <x:v>920</x:v>
      </x:c>
      <x:c r="E14" s="48" t="n">
        <x:v>920</x:v>
      </x:c>
      <x:c r="F14" s="48" t="n">
        <x:f>IF(OR(D14="",E14=""),"",E14-D14)</x:f>
        <x:v>0</x:v>
      </x:c>
    </x:row>
    <x:row r="15">
      <x:c r="A15" s="2" t="n">
        <x:v>46291</x:v>
      </x:c>
      <x:c r="B15" t="str">
        <x:v>Día</x:v>
      </x:c>
      <x:c r="C15" t="str">
        <x:v>Yape</x:v>
      </x:c>
      <x:c r="D15" s="48" t="n">
        <x:v>340</x:v>
      </x:c>
      <x:c r="E15" s="48" t="n">
        <x:v>337</x:v>
      </x:c>
      <x:c r="F15" s="48" t="n">
        <x:f>IF(OR(D15="",E15=""),"",E15-D15)</x:f>
        <x:v>-3</x:v>
      </x:c>
    </x:row>
    <x:row r="16">
      <x:c r="A16" s="2" t="n">
        <x:v>46291</x:v>
      </x:c>
      <x:c r="B16" t="str">
        <x:v>Día</x:v>
      </x:c>
      <x:c r="C16" t="str">
        <x:v>Plin</x:v>
      </x:c>
      <x:c r="D16" s="48" t="n">
        <x:v>140</x:v>
      </x:c>
      <x:c r="E16" s="48" t="n">
        <x:v>140</x:v>
      </x:c>
      <x:c r="F16" s="48" t="n">
        <x:f>IF(OR(D16="",E16=""),"",E16-D16)</x:f>
        <x:v>0</x:v>
      </x:c>
    </x:row>
    <x:row r="17">
      <x:c r="A17" s="2" t="n">
        <x:v>46291</x:v>
      </x:c>
      <x:c r="B17" t="str">
        <x:v>Día</x:v>
      </x:c>
      <x:c r="C17" t="str">
        <x:v>Tarjeta</x:v>
      </x:c>
      <x:c r="D17" s="48" t="n">
        <x:v>560</x:v>
      </x:c>
      <x:c r="E17" s="48" t="n">
        <x:v>560</x:v>
      </x:c>
      <x:c r="F17" s="48" t="n">
        <x:f>IF(OR(D17="",E17=""),"",E17-D17)</x:f>
        <x:v>0</x:v>
      </x:c>
    </x:row>
    <x:row r="18">
      <x:c r="A18" s="2" t="n">
        <x:v>46291</x:v>
      </x:c>
      <x:c r="B18" t="str">
        <x:v>Día</x:v>
      </x:c>
      <x:c r="C18" t="str">
        <x:v>Transferencia</x:v>
      </x:c>
      <x:c r="D18" s="48" t="n">
        <x:v>100</x:v>
      </x:c>
      <x:c r="E18" s="48" t="n">
        <x:v>100</x:v>
      </x:c>
      <x:c r="F18" s="48" t="n">
        <x:f>IF(OR(D18="",E18=""),"",E18-D18)</x:f>
        <x:v>0</x:v>
      </x:c>
    </x:row>
    <x:row r="19">
      <x:c r="A19" s="2" t="n">
        <x:v>46291</x:v>
      </x:c>
      <x:c r="B19" t="str">
        <x:v>Día</x:v>
      </x:c>
      <x:c r="C19" t="str">
        <x:v>Delivery</x:v>
      </x:c>
      <x:c r="D19" s="48" t="n">
        <x:v>245</x:v>
      </x:c>
      <x:c r="E19" s="48" t="n">
        <x:v>245</x:v>
      </x:c>
      <x:c r="F19" s="48" t="n">
        <x:f>IF(OR(D19="",E19=""),"",E19-D19)</x:f>
        <x:v>0</x:v>
      </x:c>
    </x:row>
    <x:row r="20">
      <x:c r="A20" s="2" t="n">
        <x:v>46292</x:v>
      </x:c>
      <x:c r="B20" t="str">
        <x:v>Día</x:v>
      </x:c>
      <x:c r="C20" t="str">
        <x:v>Efectivo</x:v>
      </x:c>
      <x:c r="D20" s="48" t="n">
        <x:v>810</x:v>
      </x:c>
      <x:c r="E20" s="48" t="n">
        <x:v>810</x:v>
      </x:c>
      <x:c r="F20" s="48" t="n">
        <x:f>IF(OR(D20="",E20=""),"",E20-D20)</x:f>
        <x:v>0</x:v>
      </x:c>
    </x:row>
    <x:row r="21">
      <x:c r="A21" s="2" t="n">
        <x:v>46292</x:v>
      </x:c>
      <x:c r="B21" t="str">
        <x:v>Día</x:v>
      </x:c>
      <x:c r="C21" t="str">
        <x:v>Yape</x:v>
      </x:c>
      <x:c r="D21" s="48" t="n">
        <x:v>280</x:v>
      </x:c>
      <x:c r="E21" s="48" t="n">
        <x:v>280</x:v>
      </x:c>
      <x:c r="F21" s="48" t="n">
        <x:f>IF(OR(D21="",E21=""),"",E21-D21)</x:f>
        <x:v>0</x:v>
      </x:c>
    </x:row>
    <x:row r="22">
      <x:c r="A22" s="2" t="n">
        <x:v>46292</x:v>
      </x:c>
      <x:c r="B22" t="str">
        <x:v>Día</x:v>
      </x:c>
      <x:c r="C22" t="str">
        <x:v>Plin</x:v>
      </x:c>
      <x:c r="D22" s="48" t="n">
        <x:v>120</x:v>
      </x:c>
      <x:c r="E22" s="48" t="n">
        <x:v>120</x:v>
      </x:c>
      <x:c r="F22" s="48" t="n">
        <x:f>IF(OR(D22="",E22=""),"",E22-D22)</x:f>
        <x:v>0</x:v>
      </x:c>
    </x:row>
    <x:row r="23">
      <x:c r="A23" s="2" t="n">
        <x:v>46292</x:v>
      </x:c>
      <x:c r="B23" t="str">
        <x:v>Día</x:v>
      </x:c>
      <x:c r="C23" t="str">
        <x:v>Tarjeta</x:v>
      </x:c>
      <x:c r="D23" s="48" t="n">
        <x:v>510</x:v>
      </x:c>
      <x:c r="E23" s="48" t="n">
        <x:v>512</x:v>
      </x:c>
      <x:c r="F23" s="48" t="n">
        <x:f>IF(OR(D23="",E23=""),"",E23-D23)</x:f>
        <x:v>2</x:v>
      </x:c>
    </x:row>
    <x:row r="24">
      <x:c r="A24" s="2" t="n">
        <x:v>46292</x:v>
      </x:c>
      <x:c r="B24" t="str">
        <x:v>Día</x:v>
      </x:c>
      <x:c r="C24" t="str">
        <x:v>Transferencia</x:v>
      </x:c>
      <x:c r="D24" s="48" t="n">
        <x:v>85</x:v>
      </x:c>
      <x:c r="E24" s="48" t="n">
        <x:v>85</x:v>
      </x:c>
      <x:c r="F24" s="48" t="n">
        <x:f>IF(OR(D24="",E24=""),"",E24-D24)</x:f>
        <x:v>0</x:v>
      </x:c>
    </x:row>
    <x:row r="25">
      <x:c r="A25" s="2" t="n">
        <x:v>46292</x:v>
      </x:c>
      <x:c r="B25" t="str">
        <x:v>Día</x:v>
      </x:c>
      <x:c r="C25" t="str">
        <x:v>Delivery</x:v>
      </x:c>
      <x:c r="D25" s="48" t="n">
        <x:v>200</x:v>
      </x:c>
      <x:c r="E25" s="48" t="n">
        <x:v>200</x:v>
      </x:c>
      <x:c r="F25" s="48" t="n">
        <x:f>IF(OR(D25="",E25=""),"",E25-D25)</x:f>
        <x:v>0</x:v>
      </x:c>
    </x:row>
    <x:row r="26">
      <x:c r="A26" s="2" t="n">
        <x:v>46293</x:v>
      </x:c>
      <x:c r="B26" t="str">
        <x:v>Día</x:v>
      </x:c>
      <x:c r="C26" t="str">
        <x:v>Efectivo</x:v>
      </x:c>
      <x:c r="D26" s="48" t="n">
        <x:v>695</x:v>
      </x:c>
      <x:c r="E26" s="48" t="n">
        <x:v>695</x:v>
      </x:c>
      <x:c r="F26" s="48" t="n">
        <x:f>IF(OR(D26="",E26=""),"",E26-D26)</x:f>
        <x:v>0</x:v>
      </x:c>
    </x:row>
    <x:row r="27">
      <x:c r="A27" s="2" t="n">
        <x:v>46293</x:v>
      </x:c>
      <x:c r="B27" t="str">
        <x:v>Día</x:v>
      </x:c>
      <x:c r="C27" t="str">
        <x:v>Yape</x:v>
      </x:c>
      <x:c r="D27" s="48" t="n">
        <x:v>250</x:v>
      </x:c>
      <x:c r="E27" s="48" t="n">
        <x:v>250</x:v>
      </x:c>
      <x:c r="F27" s="48" t="n">
        <x:f>IF(OR(D27="",E27=""),"",E27-D27)</x:f>
        <x:v>0</x:v>
      </x:c>
    </x:row>
    <x:row r="28">
      <x:c r="A28" s="2" t="n">
        <x:v>46293</x:v>
      </x:c>
      <x:c r="B28" t="str">
        <x:v>Día</x:v>
      </x:c>
      <x:c r="C28" t="str">
        <x:v>Plin</x:v>
      </x:c>
      <x:c r="D28" s="48" t="n">
        <x:v>110</x:v>
      </x:c>
      <x:c r="E28" s="48" t="n">
        <x:v>110</x:v>
      </x:c>
      <x:c r="F28" s="48" t="n">
        <x:f>IF(OR(D28="",E28=""),"",E28-D28)</x:f>
        <x:v>0</x:v>
      </x:c>
    </x:row>
    <x:row r="29">
      <x:c r="A29" s="2" t="n">
        <x:v>46293</x:v>
      </x:c>
      <x:c r="B29" t="str">
        <x:v>Día</x:v>
      </x:c>
      <x:c r="C29" t="str">
        <x:v>Tarjeta</x:v>
      </x:c>
      <x:c r="D29" s="48" t="n">
        <x:v>440</x:v>
      </x:c>
      <x:c r="E29" s="48" t="n">
        <x:v>440</x:v>
      </x:c>
      <x:c r="F29" s="48" t="n">
        <x:f>IF(OR(D29="",E29=""),"",E29-D29)</x:f>
        <x:v>0</x:v>
      </x:c>
    </x:row>
    <x:row r="30">
      <x:c r="A30" s="2" t="n">
        <x:v>46293</x:v>
      </x:c>
      <x:c r="B30" t="str">
        <x:v>Día</x:v>
      </x:c>
      <x:c r="C30" t="str">
        <x:v>Transferencia</x:v>
      </x:c>
      <x:c r="D30" s="48" t="n">
        <x:v>90</x:v>
      </x:c>
      <x:c r="E30" s="48" t="n">
        <x:v>90</x:v>
      </x:c>
      <x:c r="F30" s="48" t="n">
        <x:f>IF(OR(D30="",E30=""),"",E30-D30)</x:f>
        <x:v>0</x:v>
      </x:c>
    </x:row>
    <x:row r="31">
      <x:c r="A31" s="2" t="n">
        <x:v>46293</x:v>
      </x:c>
      <x:c r="B31" t="str">
        <x:v>Día</x:v>
      </x:c>
      <x:c r="C31" t="str">
        <x:v>Delivery</x:v>
      </x:c>
      <x:c r="D31" s="48" t="n">
        <x:v>195</x:v>
      </x:c>
      <x:c r="E31" s="48" t="n">
        <x:v>195</x:v>
      </x:c>
      <x:c r="F31" s="48" t="n">
        <x:f>IF(OR(D31="",E31=""),"",E31-D31)</x:f>
        <x:v>0</x:v>
      </x:c>
    </x:row>
    <x:row r="32">
      <x:c r="A32" s="2"/>
      <x:c r="D32" s="48"/>
      <x:c r="E32" s="48"/>
      <x:c r="F32" s="48" t="str">
        <x:f>IF(OR(D32="",E32=""),"",E32-D32)</x:f>
      </x:c>
    </x:row>
    <x:row r="33">
      <x:c r="A33" s="2"/>
      <x:c r="D33" s="48"/>
      <x:c r="E33" s="48"/>
      <x:c r="F33" s="48" t="str">
        <x:f>IF(OR(D33="",E33=""),"",E33-D33)</x:f>
      </x:c>
    </x:row>
    <x:row r="34">
      <x:c r="A34" s="2"/>
      <x:c r="D34" s="48"/>
      <x:c r="E34" s="48"/>
      <x:c r="F34" s="48" t="str">
        <x:f>IF(OR(D34="",E34=""),"",E34-D34)</x:f>
      </x:c>
    </x:row>
    <x:row r="35">
      <x:c r="A35" s="2"/>
      <x:c r="D35" s="48"/>
      <x:c r="E35" s="48"/>
      <x:c r="F35" s="48" t="str">
        <x:f>IF(OR(D35="",E35=""),"",E35-D35)</x:f>
      </x:c>
    </x:row>
    <x:row r="36">
      <x:c r="A36" s="2"/>
      <x:c r="D36" s="48"/>
      <x:c r="E36" s="48"/>
      <x:c r="F36" s="48" t="str">
        <x:f>IF(OR(D36="",E36=""),"",E36-D36)</x:f>
      </x:c>
    </x:row>
    <x:row r="37">
      <x:c r="A37" s="2"/>
      <x:c r="D37" s="48"/>
      <x:c r="E37" s="48"/>
      <x:c r="F37" s="48" t="str">
        <x:f>IF(OR(D37="",E37=""),"",E37-D37)</x:f>
      </x:c>
    </x:row>
    <x:row r="38">
      <x:c r="A38" s="2"/>
      <x:c r="D38" s="48"/>
      <x:c r="E38" s="48"/>
      <x:c r="F38" s="48" t="str">
        <x:f>IF(OR(D38="",E38=""),"",E38-D38)</x:f>
      </x:c>
    </x:row>
    <x:row r="39">
      <x:c r="A39" s="2"/>
      <x:c r="D39" s="48"/>
      <x:c r="E39" s="48"/>
      <x:c r="F39" s="48" t="str">
        <x:f>IF(OR(D39="",E39=""),"",E39-D39)</x:f>
      </x:c>
    </x:row>
    <x:row r="40">
      <x:c r="A40" s="2"/>
      <x:c r="D40" s="48"/>
      <x:c r="E40" s="48"/>
      <x:c r="F40" s="48" t="str">
        <x:f>IF(OR(D40="",E40=""),"",E40-D40)</x:f>
      </x:c>
    </x:row>
    <x:row r="41">
      <x:c r="A41" s="2"/>
      <x:c r="D41" s="48"/>
      <x:c r="E41" s="48"/>
      <x:c r="F41" s="48" t="str">
        <x:f>IF(OR(D41="",E41=""),"",E41-D41)</x:f>
      </x:c>
    </x:row>
    <x:row r="42">
      <x:c r="A42" s="2"/>
      <x:c r="D42" s="48"/>
      <x:c r="E42" s="48"/>
      <x:c r="F42" s="48" t="str">
        <x:f>IF(OR(D42="",E42=""),"",E42-D42)</x:f>
      </x:c>
    </x:row>
    <x:row r="43">
      <x:c r="A43" s="2"/>
      <x:c r="D43" s="48"/>
      <x:c r="E43" s="48"/>
      <x:c r="F43" s="48" t="str">
        <x:f>IF(OR(D43="",E43=""),"",E43-D43)</x:f>
      </x:c>
    </x:row>
    <x:row r="44">
      <x:c r="A44" s="2"/>
      <x:c r="D44" s="48"/>
      <x:c r="E44" s="48"/>
      <x:c r="F44" s="48" t="str">
        <x:f>IF(OR(D44="",E44=""),"",E44-D44)</x:f>
      </x:c>
    </x:row>
    <x:row r="45">
      <x:c r="A45" s="2"/>
      <x:c r="D45" s="48"/>
      <x:c r="E45" s="48"/>
      <x:c r="F45" s="48" t="str">
        <x:f>IF(OR(D45="",E45=""),"",E45-D45)</x:f>
      </x:c>
    </x:row>
    <x:row r="46">
      <x:c r="A46" s="2"/>
      <x:c r="D46" s="48"/>
      <x:c r="E46" s="48"/>
      <x:c r="F46" s="48" t="str">
        <x:f>IF(OR(D46="",E46=""),"",E46-D46)</x:f>
      </x:c>
    </x:row>
    <x:row r="47">
      <x:c r="A47" s="2"/>
      <x:c r="D47" s="48"/>
      <x:c r="E47" s="48"/>
      <x:c r="F47" s="48" t="str">
        <x:f>IF(OR(D47="",E47=""),"",E47-D47)</x:f>
      </x:c>
    </x:row>
    <x:row r="48">
      <x:c r="A48" s="2"/>
      <x:c r="D48" s="48"/>
      <x:c r="E48" s="48"/>
      <x:c r="F48" s="48" t="str">
        <x:f>IF(OR(D48="",E48=""),"",E48-D48)</x:f>
      </x:c>
    </x:row>
    <x:row r="49">
      <x:c r="A49" s="2"/>
      <x:c r="D49" s="48"/>
      <x:c r="E49" s="48"/>
      <x:c r="F49" s="48" t="str">
        <x:f>IF(OR(D49="",E49=""),"",E49-D49)</x:f>
      </x:c>
    </x:row>
    <x:row r="50">
      <x:c r="A50" s="2"/>
      <x:c r="D50" s="48"/>
      <x:c r="E50" s="48"/>
      <x:c r="F50" s="48" t="str">
        <x:f>IF(OR(D50="",E50=""),"",E50-D50)</x:f>
      </x:c>
    </x:row>
    <x:row r="51">
      <x:c r="A51" s="2"/>
      <x:c r="D51" s="48"/>
      <x:c r="E51" s="48"/>
      <x:c r="F51" s="48" t="str">
        <x:f>IF(OR(D51="",E51=""),"",E51-D51)</x:f>
      </x:c>
    </x:row>
    <x:row r="52">
      <x:c r="A52" s="2"/>
      <x:c r="D52" s="48"/>
      <x:c r="E52" s="48"/>
      <x:c r="F52" s="48" t="str">
        <x:f>IF(OR(D52="",E52=""),"",E52-D52)</x:f>
      </x:c>
    </x:row>
    <x:row r="53">
      <x:c r="A53" s="2"/>
      <x:c r="D53" s="48"/>
      <x:c r="E53" s="48"/>
      <x:c r="F53" s="48" t="str">
        <x:f>IF(OR(D53="",E53=""),"",E53-D53)</x:f>
      </x:c>
    </x:row>
    <x:row r="54">
      <x:c r="A54" s="2"/>
      <x:c r="D54" s="48"/>
      <x:c r="E54" s="48"/>
      <x:c r="F54" s="48" t="str">
        <x:f>IF(OR(D54="",E54=""),"",E54-D54)</x:f>
      </x:c>
    </x:row>
    <x:row r="55">
      <x:c r="A55" s="2"/>
      <x:c r="D55" s="48"/>
      <x:c r="E55" s="48"/>
      <x:c r="F55" s="48" t="str">
        <x:f>IF(OR(D55="",E55=""),"",E55-D55)</x:f>
      </x:c>
    </x:row>
    <x:row r="56">
      <x:c r="A56" s="2"/>
      <x:c r="D56" s="48"/>
      <x:c r="E56" s="48"/>
      <x:c r="F56" s="48" t="str">
        <x:f>IF(OR(D56="",E56=""),"",E56-D56)</x:f>
      </x:c>
    </x:row>
    <x:row r="57">
      <x:c r="A57" s="2"/>
      <x:c r="D57" s="48"/>
      <x:c r="E57" s="48"/>
      <x:c r="F57" s="48" t="str">
        <x:f>IF(OR(D57="",E57=""),"",E57-D57)</x:f>
      </x:c>
    </x:row>
    <x:row r="58">
      <x:c r="A58" s="2"/>
      <x:c r="D58" s="48"/>
      <x:c r="E58" s="48"/>
      <x:c r="F58" s="48" t="str">
        <x:f>IF(OR(D58="",E58=""),"",E58-D58)</x:f>
      </x:c>
    </x:row>
    <x:row r="59">
      <x:c r="A59" s="2"/>
      <x:c r="D59" s="48"/>
      <x:c r="E59" s="48"/>
      <x:c r="F59" s="48" t="str">
        <x:f>IF(OR(D59="",E59=""),"",E59-D59)</x:f>
      </x:c>
    </x:row>
    <x:row r="60">
      <x:c r="A60" s="2"/>
      <x:c r="D60" s="48"/>
      <x:c r="E60" s="48"/>
      <x:c r="F60" s="48" t="str">
        <x:f>IF(OR(D60="",E60=""),"",E60-D60)</x:f>
      </x:c>
    </x:row>
    <x:row r="61">
      <x:c r="A61" s="2"/>
      <x:c r="D61" s="48"/>
      <x:c r="E61" s="48"/>
      <x:c r="F61" s="48" t="str">
        <x:f>IF(OR(D61="",E61=""),"",E61-D61)</x:f>
      </x:c>
    </x:row>
    <x:row r="62">
      <x:c r="A62" s="2"/>
      <x:c r="D62" s="48"/>
      <x:c r="E62" s="48"/>
      <x:c r="F62" s="48" t="str">
        <x:f>IF(OR(D62="",E62=""),"",E62-D62)</x:f>
      </x:c>
    </x:row>
    <x:row r="63">
      <x:c r="A63" s="2"/>
      <x:c r="D63" s="48"/>
      <x:c r="E63" s="48"/>
      <x:c r="F63" s="48" t="str">
        <x:f>IF(OR(D63="",E63=""),"",E63-D63)</x:f>
      </x:c>
    </x:row>
    <x:row r="64">
      <x:c r="A64" s="2"/>
      <x:c r="D64" s="48"/>
      <x:c r="E64" s="48"/>
      <x:c r="F64" s="48" t="str">
        <x:f>IF(OR(D64="",E64=""),"",E64-D64)</x:f>
      </x:c>
    </x:row>
    <x:row r="65">
      <x:c r="A65" s="2"/>
      <x:c r="D65" s="48"/>
      <x:c r="E65" s="48"/>
      <x:c r="F65" s="48" t="str">
        <x:f>IF(OR(D65="",E65=""),"",E65-D65)</x:f>
      </x:c>
    </x:row>
    <x:row r="66">
      <x:c r="A66" s="2"/>
      <x:c r="D66" s="48"/>
      <x:c r="E66" s="48"/>
      <x:c r="F66" s="48" t="str">
        <x:f>IF(OR(D66="",E66=""),"",E66-D66)</x:f>
      </x:c>
    </x:row>
    <x:row r="67">
      <x:c r="A67" s="2"/>
      <x:c r="D67" s="48"/>
      <x:c r="E67" s="48"/>
      <x:c r="F67" s="48" t="str">
        <x:f>IF(OR(D67="",E67=""),"",E67-D67)</x:f>
      </x:c>
    </x:row>
    <x:row r="68">
      <x:c r="A68" s="2"/>
      <x:c r="D68" s="48"/>
      <x:c r="E68" s="48"/>
      <x:c r="F68" s="48" t="str">
        <x:f>IF(OR(D68="",E68=""),"",E68-D68)</x:f>
      </x:c>
    </x:row>
    <x:row r="69">
      <x:c r="A69" s="2"/>
      <x:c r="D69" s="48"/>
      <x:c r="E69" s="48"/>
      <x:c r="F69" s="48" t="str">
        <x:f>IF(OR(D69="",E69=""),"",E69-D69)</x:f>
      </x:c>
    </x:row>
    <x:row r="70">
      <x:c r="A70" s="2"/>
      <x:c r="D70" s="48"/>
      <x:c r="E70" s="48"/>
      <x:c r="F70" s="48" t="str">
        <x:f>IF(OR(D70="",E70=""),"",E70-D70)</x:f>
      </x:c>
    </x:row>
    <x:row r="71">
      <x:c r="A71" s="2"/>
      <x:c r="D71" s="48"/>
      <x:c r="E71" s="48"/>
      <x:c r="F71" s="48" t="str">
        <x:f>IF(OR(D71="",E71=""),"",E71-D71)</x:f>
      </x:c>
    </x:row>
    <x:row r="72">
      <x:c r="A72" s="2"/>
      <x:c r="D72" s="48"/>
      <x:c r="E72" s="48"/>
      <x:c r="F72" s="48" t="str">
        <x:f>IF(OR(D72="",E72=""),"",E72-D72)</x:f>
      </x:c>
    </x:row>
    <x:row r="73">
      <x:c r="A73" s="2"/>
      <x:c r="D73" s="48"/>
      <x:c r="E73" s="48"/>
      <x:c r="F73" s="48" t="str">
        <x:f>IF(OR(D73="",E73=""),"",E73-D73)</x:f>
      </x:c>
    </x:row>
    <x:row r="74">
      <x:c r="A74" s="2"/>
      <x:c r="D74" s="48"/>
      <x:c r="E74" s="48"/>
      <x:c r="F74" s="48" t="str">
        <x:f>IF(OR(D74="",E74=""),"",E74-D74)</x:f>
      </x:c>
    </x:row>
    <x:row r="75">
      <x:c r="A75" s="2"/>
      <x:c r="D75" s="48"/>
      <x:c r="E75" s="48"/>
      <x:c r="F75" s="48" t="str">
        <x:f>IF(OR(D75="",E75=""),"",E75-D75)</x:f>
      </x:c>
    </x:row>
    <x:row r="76">
      <x:c r="A76" s="2"/>
      <x:c r="D76" s="48"/>
      <x:c r="E76" s="48"/>
      <x:c r="F76" s="48" t="str">
        <x:f>IF(OR(D76="",E76=""),"",E76-D76)</x:f>
      </x:c>
    </x:row>
    <x:row r="77">
      <x:c r="A77" s="2"/>
      <x:c r="D77" s="48"/>
      <x:c r="E77" s="48"/>
      <x:c r="F77" s="48" t="str">
        <x:f>IF(OR(D77="",E77=""),"",E77-D77)</x:f>
      </x:c>
    </x:row>
    <x:row r="78">
      <x:c r="A78" s="2"/>
      <x:c r="D78" s="48"/>
      <x:c r="E78" s="48"/>
      <x:c r="F78" s="48" t="str">
        <x:f>IF(OR(D78="",E78=""),"",E78-D78)</x:f>
      </x:c>
    </x:row>
    <x:row r="79">
      <x:c r="A79" s="2"/>
      <x:c r="D79" s="48"/>
      <x:c r="E79" s="48"/>
      <x:c r="F79" s="48" t="str">
        <x:f>IF(OR(D79="",E79=""),"",E79-D79)</x:f>
      </x:c>
    </x:row>
    <x:row r="80">
      <x:c r="A80" s="2"/>
      <x:c r="D80" s="48"/>
      <x:c r="E80" s="48"/>
      <x:c r="F80" s="48" t="str">
        <x:f>IF(OR(D80="",E80=""),"",E80-D80)</x:f>
      </x:c>
    </x:row>
    <x:row r="81">
      <x:c r="A81" s="2"/>
      <x:c r="D81" s="48"/>
      <x:c r="E81" s="48"/>
      <x:c r="F81" s="48" t="str">
        <x:f>IF(OR(D81="",E81=""),"",E81-D81)</x:f>
      </x:c>
    </x:row>
    <x:row r="82">
      <x:c r="A82" s="2"/>
      <x:c r="D82" s="48"/>
      <x:c r="E82" s="48"/>
      <x:c r="F82" s="48" t="str">
        <x:f>IF(OR(D82="",E82=""),"",E82-D82)</x:f>
      </x:c>
    </x:row>
    <x:row r="83">
      <x:c r="A83" s="2"/>
      <x:c r="D83" s="48"/>
      <x:c r="E83" s="48"/>
      <x:c r="F83" s="48" t="str">
        <x:f>IF(OR(D83="",E83=""),"",E83-D83)</x:f>
      </x:c>
    </x:row>
    <x:row r="84">
      <x:c r="A84" s="2"/>
      <x:c r="D84" s="48"/>
      <x:c r="E84" s="48"/>
      <x:c r="F84" s="48" t="str">
        <x:f>IF(OR(D84="",E84=""),"",E84-D84)</x:f>
      </x:c>
    </x:row>
    <x:row r="85">
      <x:c r="A85" s="2"/>
      <x:c r="D85" s="48"/>
      <x:c r="E85" s="48"/>
      <x:c r="F85" s="48" t="str">
        <x:f>IF(OR(D85="",E85=""),"",E85-D85)</x:f>
      </x:c>
    </x:row>
    <x:row r="86">
      <x:c r="A86" s="2"/>
      <x:c r="D86" s="48"/>
      <x:c r="E86" s="48"/>
      <x:c r="F86" s="48" t="str">
        <x:f>IF(OR(D86="",E86=""),"",E86-D86)</x:f>
      </x:c>
    </x:row>
    <x:row r="87">
      <x:c r="A87" s="2"/>
      <x:c r="D87" s="48"/>
      <x:c r="E87" s="48"/>
      <x:c r="F87" s="48" t="str">
        <x:f>IF(OR(D87="",E87=""),"",E87-D87)</x:f>
      </x:c>
    </x:row>
    <x:row r="88">
      <x:c r="A88" s="2"/>
      <x:c r="D88" s="48"/>
      <x:c r="E88" s="48"/>
      <x:c r="F88" s="48" t="str">
        <x:f>IF(OR(D88="",E88=""),"",E88-D88)</x:f>
      </x:c>
    </x:row>
    <x:row r="89">
      <x:c r="A89" s="2"/>
      <x:c r="D89" s="48"/>
      <x:c r="E89" s="48"/>
      <x:c r="F89" s="48" t="str">
        <x:f>IF(OR(D89="",E89=""),"",E89-D89)</x:f>
      </x:c>
    </x:row>
    <x:row r="90">
      <x:c r="A90" s="2"/>
      <x:c r="D90" s="48"/>
      <x:c r="E90" s="48"/>
      <x:c r="F90" s="48" t="str">
        <x:f>IF(OR(D90="",E90=""),"",E90-D90)</x:f>
      </x:c>
    </x:row>
    <x:row r="91">
      <x:c r="A91" s="2"/>
      <x:c r="D91" s="48"/>
      <x:c r="E91" s="48"/>
      <x:c r="F91" s="48" t="str">
        <x:f>IF(OR(D91="",E91=""),"",E91-D91)</x:f>
      </x:c>
    </x:row>
    <x:row r="92">
      <x:c r="A92" s="2"/>
      <x:c r="D92" s="48"/>
      <x:c r="E92" s="48"/>
      <x:c r="F92" s="48" t="str">
        <x:f>IF(OR(D92="",E92=""),"",E92-D92)</x:f>
      </x:c>
    </x:row>
    <x:row r="93">
      <x:c r="A93" s="2"/>
      <x:c r="D93" s="48"/>
      <x:c r="E93" s="48"/>
      <x:c r="F93" s="48" t="str">
        <x:f>IF(OR(D93="",E93=""),"",E93-D93)</x:f>
      </x:c>
    </x:row>
    <x:row r="94">
      <x:c r="A94" s="2"/>
      <x:c r="D94" s="48"/>
      <x:c r="E94" s="48"/>
      <x:c r="F94" s="48" t="str">
        <x:f>IF(OR(D94="",E94=""),"",E94-D94)</x:f>
      </x:c>
    </x:row>
    <x:row r="95">
      <x:c r="A95" s="2"/>
      <x:c r="D95" s="48"/>
      <x:c r="E95" s="48"/>
      <x:c r="F95" s="48" t="str">
        <x:f>IF(OR(D95="",E95=""),"",E95-D95)</x:f>
      </x:c>
    </x:row>
    <x:row r="96">
      <x:c r="A96" s="2"/>
      <x:c r="D96" s="48"/>
      <x:c r="E96" s="48"/>
      <x:c r="F96" s="48" t="str">
        <x:f>IF(OR(D96="",E96=""),"",E96-D96)</x:f>
      </x:c>
    </x:row>
    <x:row r="97">
      <x:c r="A97" s="2"/>
      <x:c r="D97" s="48"/>
      <x:c r="E97" s="48"/>
      <x:c r="F97" s="48" t="str">
        <x:f>IF(OR(D97="",E97=""),"",E97-D97)</x:f>
      </x:c>
    </x:row>
    <x:row r="98">
      <x:c r="A98" s="2"/>
      <x:c r="D98" s="48"/>
      <x:c r="E98" s="48"/>
      <x:c r="F98" s="48" t="str">
        <x:f>IF(OR(D98="",E98=""),"",E98-D98)</x:f>
      </x:c>
    </x:row>
    <x:row r="99">
      <x:c r="A99" s="2"/>
      <x:c r="D99" s="48"/>
      <x:c r="E99" s="48"/>
      <x:c r="F99" s="48" t="str">
        <x:f>IF(OR(D99="",E99=""),"",E99-D99)</x:f>
      </x:c>
    </x:row>
    <x:row r="100">
      <x:c r="A100" s="2"/>
      <x:c r="D100" s="48"/>
      <x:c r="E100" s="48"/>
      <x:c r="F100" s="48" t="str">
        <x:f>IF(OR(D100="",E100=""),"",E100-D100)</x:f>
      </x:c>
    </x:row>
    <x:row r="101">
      <x:c r="A101" s="2"/>
      <x:c r="D101" s="48"/>
      <x:c r="E101" s="48"/>
      <x:c r="F101" s="48" t="str">
        <x:f>IF(OR(D101="",E101=""),"",E101-D101)</x:f>
      </x:c>
    </x:row>
    <x:row r="102">
      <x:c r="A102" s="2"/>
      <x:c r="D102" s="48"/>
      <x:c r="E102" s="48"/>
      <x:c r="F102" s="48" t="str">
        <x:f>IF(OR(D102="",E102=""),"",E102-D102)</x:f>
      </x:c>
    </x:row>
    <x:row r="103">
      <x:c r="A103" s="2"/>
      <x:c r="D103" s="48"/>
      <x:c r="E103" s="48"/>
      <x:c r="F103" s="48" t="str">
        <x:f>IF(OR(D103="",E103=""),"",E103-D103)</x:f>
      </x:c>
    </x:row>
    <x:row r="104">
      <x:c r="A104" s="2"/>
      <x:c r="D104" s="48"/>
      <x:c r="E104" s="48"/>
      <x:c r="F104" s="48" t="str">
        <x:f>IF(OR(D104="",E104=""),"",E104-D104)</x:f>
      </x:c>
    </x:row>
    <x:row r="105">
      <x:c r="A105" s="2"/>
      <x:c r="D105" s="48"/>
      <x:c r="E105" s="48"/>
      <x:c r="F105" s="48" t="str">
        <x:f>IF(OR(D105="",E105=""),"",E105-D105)</x:f>
      </x:c>
    </x:row>
    <x:row r="106">
      <x:c r="A106" s="2"/>
      <x:c r="D106" s="48"/>
      <x:c r="E106" s="48"/>
      <x:c r="F106" s="48" t="str">
        <x:f>IF(OR(D106="",E106=""),"",E106-D106)</x:f>
      </x:c>
    </x:row>
    <x:row r="107">
      <x:c r="A107" s="2"/>
      <x:c r="D107" s="48"/>
      <x:c r="E107" s="48"/>
      <x:c r="F107" s="48" t="str">
        <x:f>IF(OR(D107="",E107=""),"",E107-D107)</x:f>
      </x:c>
    </x:row>
    <x:row r="108">
      <x:c r="A108" s="2"/>
      <x:c r="D108" s="48"/>
      <x:c r="E108" s="48"/>
      <x:c r="F108" s="48" t="str">
        <x:f>IF(OR(D108="",E108=""),"",E108-D108)</x:f>
      </x:c>
    </x:row>
    <x:row r="109">
      <x:c r="A109" s="2"/>
      <x:c r="D109" s="48"/>
      <x:c r="E109" s="48"/>
      <x:c r="F109" s="48" t="str">
        <x:f>IF(OR(D109="",E109=""),"",E109-D109)</x:f>
      </x:c>
    </x:row>
    <x:row r="110">
      <x:c r="A110" s="2"/>
      <x:c r="D110" s="48"/>
      <x:c r="E110" s="48"/>
      <x:c r="F110" s="48" t="str">
        <x:f>IF(OR(D110="",E110=""),"",E110-D110)</x:f>
      </x:c>
    </x:row>
    <x:row r="111">
      <x:c r="A111" s="2"/>
      <x:c r="D111" s="48"/>
      <x:c r="E111" s="48"/>
      <x:c r="F111" s="48" t="str">
        <x:f>IF(OR(D111="",E111=""),"",E111-D111)</x:f>
      </x:c>
    </x:row>
    <x:row r="112">
      <x:c r="A112" s="2"/>
      <x:c r="D112" s="48"/>
      <x:c r="E112" s="48"/>
      <x:c r="F112" s="48" t="str">
        <x:f>IF(OR(D112="",E112=""),"",E112-D112)</x:f>
      </x:c>
    </x:row>
    <x:row r="113">
      <x:c r="A113" s="2"/>
      <x:c r="D113" s="48"/>
      <x:c r="E113" s="48"/>
      <x:c r="F113" s="48" t="str">
        <x:f>IF(OR(D113="",E113=""),"",E113-D113)</x:f>
      </x:c>
    </x:row>
    <x:row r="114">
      <x:c r="A114" s="2"/>
      <x:c r="D114" s="48"/>
      <x:c r="E114" s="48"/>
      <x:c r="F114" s="48" t="str">
        <x:f>IF(OR(D114="",E114=""),"",E114-D114)</x:f>
      </x:c>
    </x:row>
    <x:row r="115">
      <x:c r="A115" s="2"/>
      <x:c r="D115" s="48"/>
      <x:c r="E115" s="48"/>
      <x:c r="F115" s="48" t="str">
        <x:f>IF(OR(D115="",E115=""),"",E115-D115)</x:f>
      </x:c>
    </x:row>
    <x:row r="116">
      <x:c r="A116" s="2"/>
      <x:c r="D116" s="48"/>
      <x:c r="E116" s="48"/>
      <x:c r="F116" s="48" t="str">
        <x:f>IF(OR(D116="",E116=""),"",E116-D116)</x:f>
      </x:c>
    </x:row>
    <x:row r="117">
      <x:c r="A117" s="2"/>
      <x:c r="D117" s="48"/>
      <x:c r="E117" s="48"/>
      <x:c r="F117" s="48" t="str">
        <x:f>IF(OR(D117="",E117=""),"",E117-D117)</x:f>
      </x:c>
    </x:row>
    <x:row r="118">
      <x:c r="A118" s="2"/>
      <x:c r="D118" s="48"/>
      <x:c r="E118" s="48"/>
      <x:c r="F118" s="48" t="str">
        <x:f>IF(OR(D118="",E118=""),"",E118-D118)</x:f>
      </x:c>
    </x:row>
    <x:row r="119">
      <x:c r="A119" s="2"/>
      <x:c r="D119" s="48"/>
      <x:c r="E119" s="48"/>
      <x:c r="F119" s="48" t="str">
        <x:f>IF(OR(D119="",E119=""),"",E119-D119)</x:f>
      </x:c>
    </x:row>
    <x:row r="120">
      <x:c r="A120" s="2"/>
      <x:c r="D120" s="48"/>
      <x:c r="E120" s="48"/>
      <x:c r="F120" s="48" t="str">
        <x:f>IF(OR(D120="",E120=""),"",E120-D120)</x:f>
      </x:c>
    </x:row>
    <x:row r="121">
      <x:c r="A121" s="2"/>
      <x:c r="D121" s="48"/>
      <x:c r="E121" s="48"/>
      <x:c r="F121" s="48" t="str">
        <x:f>IF(OR(D121="",E121=""),"",E121-D121)</x:f>
      </x:c>
    </x:row>
    <x:row r="122">
      <x:c r="A122" s="2"/>
      <x:c r="D122" s="48"/>
      <x:c r="E122" s="48"/>
      <x:c r="F122" s="48" t="str">
        <x:f>IF(OR(D122="",E122=""),"",E122-D122)</x:f>
      </x:c>
    </x:row>
    <x:row r="123">
      <x:c r="A123" s="2"/>
      <x:c r="D123" s="48"/>
      <x:c r="E123" s="48"/>
      <x:c r="F123" s="48" t="str">
        <x:f>IF(OR(D123="",E123=""),"",E123-D123)</x:f>
      </x:c>
    </x:row>
    <x:row r="124">
      <x:c r="A124" s="2"/>
      <x:c r="D124" s="48"/>
      <x:c r="E124" s="48"/>
      <x:c r="F124" s="48" t="str">
        <x:f>IF(OR(D124="",E124=""),"",E124-D124)</x:f>
      </x:c>
    </x:row>
    <x:row r="125">
      <x:c r="A125" s="2"/>
      <x:c r="D125" s="48"/>
      <x:c r="E125" s="48"/>
      <x:c r="F125" s="48" t="str">
        <x:f>IF(OR(D125="",E125=""),"",E125-D125)</x:f>
      </x:c>
    </x:row>
    <x:row r="126">
      <x:c r="A126" s="2"/>
      <x:c r="D126" s="48"/>
      <x:c r="E126" s="48"/>
      <x:c r="F126" s="48" t="str">
        <x:f>IF(OR(D126="",E126=""),"",E126-D126)</x:f>
      </x:c>
    </x:row>
    <x:row r="127">
      <x:c r="A127" s="2"/>
      <x:c r="D127" s="48"/>
      <x:c r="E127" s="48"/>
      <x:c r="F127" s="48" t="str">
        <x:f>IF(OR(D127="",E127=""),"",E127-D127)</x:f>
      </x:c>
    </x:row>
    <x:row r="128">
      <x:c r="A128" s="2"/>
      <x:c r="D128" s="48"/>
      <x:c r="E128" s="48"/>
      <x:c r="F128" s="48" t="str">
        <x:f>IF(OR(D128="",E128=""),"",E128-D128)</x:f>
      </x:c>
    </x:row>
    <x:row r="129">
      <x:c r="A129" s="2"/>
      <x:c r="D129" s="48"/>
      <x:c r="E129" s="48"/>
      <x:c r="F129" s="48" t="str">
        <x:f>IF(OR(D129="",E129=""),"",E129-D129)</x:f>
      </x:c>
    </x:row>
    <x:row r="130">
      <x:c r="A130" s="2"/>
      <x:c r="D130" s="48"/>
      <x:c r="E130" s="48"/>
      <x:c r="F130" s="48" t="str">
        <x:f>IF(OR(D130="",E130=""),"",E130-D130)</x:f>
      </x:c>
    </x:row>
    <x:row r="131">
      <x:c r="A131" s="2"/>
      <x:c r="D131" s="48"/>
      <x:c r="E131" s="48"/>
      <x:c r="F131" s="48" t="str">
        <x:f>IF(OR(D131="",E131=""),"",E131-D131)</x:f>
      </x:c>
    </x:row>
    <x:row r="132">
      <x:c r="A132" s="2"/>
      <x:c r="D132" s="48"/>
      <x:c r="E132" s="48"/>
      <x:c r="F132" s="48" t="str">
        <x:f>IF(OR(D132="",E132=""),"",E132-D132)</x:f>
      </x:c>
    </x:row>
    <x:row r="133">
      <x:c r="A133" s="2"/>
      <x:c r="D133" s="48"/>
      <x:c r="E133" s="48"/>
      <x:c r="F133" s="48" t="str">
        <x:f>IF(OR(D133="",E133=""),"",E133-D133)</x:f>
      </x:c>
    </x:row>
    <x:row r="134">
      <x:c r="A134" s="2"/>
      <x:c r="D134" s="48"/>
      <x:c r="E134" s="48"/>
      <x:c r="F134" s="48" t="str">
        <x:f>IF(OR(D134="",E134=""),"",E134-D134)</x:f>
      </x:c>
    </x:row>
    <x:row r="135">
      <x:c r="A135" s="2"/>
      <x:c r="D135" s="48"/>
      <x:c r="E135" s="48"/>
      <x:c r="F135" s="48" t="str">
        <x:f>IF(OR(D135="",E135=""),"",E135-D135)</x:f>
      </x:c>
    </x:row>
    <x:row r="136">
      <x:c r="A136" s="2"/>
      <x:c r="D136" s="48"/>
      <x:c r="E136" s="48"/>
      <x:c r="F136" s="48" t="str">
        <x:f>IF(OR(D136="",E136=""),"",E136-D136)</x:f>
      </x:c>
    </x:row>
    <x:row r="137">
      <x:c r="A137" s="2"/>
      <x:c r="D137" s="48"/>
      <x:c r="E137" s="48"/>
      <x:c r="F137" s="48" t="str">
        <x:f>IF(OR(D137="",E137=""),"",E137-D137)</x:f>
      </x:c>
    </x:row>
    <x:row r="138">
      <x:c r="A138" s="2"/>
      <x:c r="D138" s="48"/>
      <x:c r="E138" s="48"/>
      <x:c r="F138" s="48" t="str">
        <x:f>IF(OR(D138="",E138=""),"",E138-D138)</x:f>
      </x:c>
    </x:row>
    <x:row r="139">
      <x:c r="A139" s="2"/>
      <x:c r="D139" s="48"/>
      <x:c r="E139" s="48"/>
      <x:c r="F139" s="48" t="str">
        <x:f>IF(OR(D139="",E139=""),"",E139-D139)</x:f>
      </x:c>
    </x:row>
    <x:row r="140">
      <x:c r="A140" s="2"/>
      <x:c r="D140" s="48"/>
      <x:c r="E140" s="48"/>
      <x:c r="F140" s="48" t="str">
        <x:f>IF(OR(D140="",E140=""),"",E140-D140)</x:f>
      </x:c>
    </x:row>
    <x:row r="141">
      <x:c r="A141" s="2"/>
      <x:c r="D141" s="48"/>
      <x:c r="E141" s="48"/>
      <x:c r="F141" s="48" t="str">
        <x:f>IF(OR(D141="",E141=""),"",E141-D141)</x:f>
      </x:c>
    </x:row>
    <x:row r="142">
      <x:c r="A142" s="2"/>
      <x:c r="D142" s="48"/>
      <x:c r="E142" s="48"/>
      <x:c r="F142" s="48" t="str">
        <x:f>IF(OR(D142="",E142=""),"",E142-D142)</x:f>
      </x:c>
    </x:row>
    <x:row r="143">
      <x:c r="A143" s="2"/>
      <x:c r="D143" s="48"/>
      <x:c r="E143" s="48"/>
      <x:c r="F143" s="48" t="str">
        <x:f>IF(OR(D143="",E143=""),"",E143-D143)</x:f>
      </x:c>
    </x:row>
    <x:row r="144">
      <x:c r="A144" s="2"/>
      <x:c r="D144" s="48"/>
      <x:c r="E144" s="48"/>
      <x:c r="F144" s="48" t="str">
        <x:f>IF(OR(D144="",E144=""),"",E144-D144)</x:f>
      </x:c>
    </x:row>
    <x:row r="145">
      <x:c r="A145" s="2"/>
      <x:c r="D145" s="48"/>
      <x:c r="E145" s="48"/>
      <x:c r="F145" s="48" t="str">
        <x:f>IF(OR(D145="",E145=""),"",E145-D145)</x:f>
      </x:c>
    </x:row>
    <x:row r="146">
      <x:c r="A146" s="2"/>
      <x:c r="D146" s="48"/>
      <x:c r="E146" s="48"/>
      <x:c r="F146" s="48" t="str">
        <x:f>IF(OR(D146="",E146=""),"",E146-D146)</x:f>
      </x:c>
    </x:row>
    <x:row r="147">
      <x:c r="A147" s="2"/>
      <x:c r="D147" s="48"/>
      <x:c r="E147" s="48"/>
      <x:c r="F147" s="48" t="str">
        <x:f>IF(OR(D147="",E147=""),"",E147-D147)</x:f>
      </x:c>
    </x:row>
    <x:row r="148">
      <x:c r="A148" s="2"/>
      <x:c r="D148" s="48"/>
      <x:c r="E148" s="48"/>
      <x:c r="F148" s="48" t="str">
        <x:f>IF(OR(D148="",E148=""),"",E148-D148)</x:f>
      </x:c>
    </x:row>
    <x:row r="149">
      <x:c r="A149" s="2"/>
      <x:c r="D149" s="48"/>
      <x:c r="E149" s="48"/>
      <x:c r="F149" s="48" t="str">
        <x:f>IF(OR(D149="",E149=""),"",E149-D149)</x:f>
      </x:c>
    </x:row>
    <x:row r="150">
      <x:c r="A150" s="2"/>
      <x:c r="D150" s="48"/>
      <x:c r="E150" s="48"/>
      <x:c r="F150" s="48" t="str">
        <x:f>IF(OR(D150="",E150=""),"",E150-D150)</x:f>
      </x:c>
    </x:row>
    <x:row r="151">
      <x:c r="A151" s="2"/>
      <x:c r="D151" s="48"/>
      <x:c r="E151" s="48"/>
      <x:c r="F151" s="48" t="str">
        <x:f>IF(OR(D151="",E151=""),"",E151-D151)</x:f>
      </x:c>
    </x:row>
    <x:row r="152">
      <x:c r="A152" s="2"/>
      <x:c r="D152" s="48"/>
      <x:c r="E152" s="48"/>
      <x:c r="F152" s="48" t="str">
        <x:f>IF(OR(D152="",E152=""),"",E152-D152)</x:f>
      </x:c>
    </x:row>
    <x:row r="153">
      <x:c r="A153" s="2"/>
      <x:c r="D153" s="48"/>
      <x:c r="E153" s="48"/>
      <x:c r="F153" s="48" t="str">
        <x:f>IF(OR(D153="",E153=""),"",E153-D153)</x:f>
      </x:c>
    </x:row>
    <x:row r="154">
      <x:c r="A154" s="2"/>
      <x:c r="D154" s="48"/>
      <x:c r="E154" s="48"/>
      <x:c r="F154" s="48" t="str">
        <x:f>IF(OR(D154="",E154=""),"",E154-D154)</x:f>
      </x:c>
    </x:row>
    <x:row r="155">
      <x:c r="A155" s="2"/>
      <x:c r="D155" s="48"/>
      <x:c r="E155" s="48"/>
      <x:c r="F155" s="48" t="str">
        <x:f>IF(OR(D155="",E155=""),"",E155-D155)</x:f>
      </x:c>
    </x:row>
    <x:row r="156">
      <x:c r="A156" s="2"/>
      <x:c r="D156" s="48"/>
      <x:c r="E156" s="48"/>
      <x:c r="F156" s="48" t="str">
        <x:f>IF(OR(D156="",E156=""),"",E156-D156)</x:f>
      </x:c>
    </x:row>
    <x:row r="157">
      <x:c r="A157" s="2"/>
      <x:c r="D157" s="48"/>
      <x:c r="E157" s="48"/>
      <x:c r="F157" s="48" t="str">
        <x:f>IF(OR(D157="",E157=""),"",E157-D157)</x:f>
      </x:c>
    </x:row>
    <x:row r="158">
      <x:c r="A158" s="2"/>
      <x:c r="D158" s="48"/>
      <x:c r="E158" s="48"/>
      <x:c r="F158" s="48" t="str">
        <x:f>IF(OR(D158="",E158=""),"",E158-D158)</x:f>
      </x:c>
    </x:row>
    <x:row r="159">
      <x:c r="A159" s="2"/>
      <x:c r="D159" s="48"/>
      <x:c r="E159" s="48"/>
      <x:c r="F159" s="48" t="str">
        <x:f>IF(OR(D159="",E159=""),"",E159-D159)</x:f>
      </x:c>
    </x:row>
    <x:row r="160">
      <x:c r="A160" s="2"/>
      <x:c r="D160" s="48"/>
      <x:c r="E160" s="48"/>
      <x:c r="F160" s="48" t="str">
        <x:f>IF(OR(D160="",E160=""),"",E160-D160)</x:f>
      </x:c>
    </x:row>
    <x:row r="161">
      <x:c r="A161" s="2"/>
      <x:c r="D161" s="48"/>
      <x:c r="E161" s="48"/>
      <x:c r="F161" s="48" t="str">
        <x:f>IF(OR(D161="",E161=""),"",E161-D161)</x:f>
      </x:c>
    </x:row>
    <x:row r="162">
      <x:c r="A162" s="2"/>
      <x:c r="D162" s="48"/>
      <x:c r="E162" s="48"/>
      <x:c r="F162" s="48" t="str">
        <x:f>IF(OR(D162="",E162=""),"",E162-D162)</x:f>
      </x:c>
    </x:row>
    <x:row r="163">
      <x:c r="A163" s="2"/>
      <x:c r="D163" s="48"/>
      <x:c r="E163" s="48"/>
      <x:c r="F163" s="48" t="str">
        <x:f>IF(OR(D163="",E163=""),"",E163-D163)</x:f>
      </x:c>
    </x:row>
    <x:row r="164">
      <x:c r="A164" s="2"/>
      <x:c r="D164" s="48"/>
      <x:c r="E164" s="48"/>
      <x:c r="F164" s="48" t="str">
        <x:f>IF(OR(D164="",E164=""),"",E164-D164)</x:f>
      </x:c>
    </x:row>
    <x:row r="165">
      <x:c r="A165" s="2"/>
      <x:c r="D165" s="48"/>
      <x:c r="E165" s="48"/>
      <x:c r="F165" s="48" t="str">
        <x:f>IF(OR(D165="",E165=""),"",E165-D165)</x:f>
      </x:c>
    </x:row>
    <x:row r="166">
      <x:c r="A166" s="2"/>
      <x:c r="D166" s="48"/>
      <x:c r="E166" s="48"/>
      <x:c r="F166" s="48" t="str">
        <x:f>IF(OR(D166="",E166=""),"",E166-D166)</x:f>
      </x:c>
    </x:row>
    <x:row r="167">
      <x:c r="A167" s="2"/>
      <x:c r="D167" s="48"/>
      <x:c r="E167" s="48"/>
      <x:c r="F167" s="48" t="str">
        <x:f>IF(OR(D167="",E167=""),"",E167-D167)</x:f>
      </x:c>
    </x:row>
    <x:row r="168">
      <x:c r="A168" s="2"/>
      <x:c r="D168" s="48"/>
      <x:c r="E168" s="48"/>
      <x:c r="F168" s="48" t="str">
        <x:f>IF(OR(D168="",E168=""),"",E168-D168)</x:f>
      </x:c>
    </x:row>
    <x:row r="169">
      <x:c r="A169" s="2"/>
      <x:c r="D169" s="48"/>
      <x:c r="E169" s="48"/>
      <x:c r="F169" s="48" t="str">
        <x:f>IF(OR(D169="",E169=""),"",E169-D169)</x:f>
      </x:c>
    </x:row>
    <x:row r="170">
      <x:c r="A170" s="2"/>
      <x:c r="D170" s="48"/>
      <x:c r="E170" s="48"/>
      <x:c r="F170" s="48" t="str">
        <x:f>IF(OR(D170="",E170=""),"",E170-D170)</x:f>
      </x:c>
    </x:row>
    <x:row r="171">
      <x:c r="A171" s="2"/>
      <x:c r="D171" s="48"/>
      <x:c r="E171" s="48"/>
      <x:c r="F171" s="48" t="str">
        <x:f>IF(OR(D171="",E171=""),"",E171-D171)</x:f>
      </x:c>
    </x:row>
    <x:row r="172">
      <x:c r="A172" s="2"/>
      <x:c r="D172" s="48"/>
      <x:c r="E172" s="48"/>
      <x:c r="F172" s="48" t="str">
        <x:f>IF(OR(D172="",E172=""),"",E172-D172)</x:f>
      </x:c>
    </x:row>
    <x:row r="173">
      <x:c r="A173" s="2"/>
      <x:c r="D173" s="48"/>
      <x:c r="E173" s="48"/>
      <x:c r="F173" s="48" t="str">
        <x:f>IF(OR(D173="",E173=""),"",E173-D173)</x:f>
      </x:c>
    </x:row>
    <x:row r="174">
      <x:c r="A174" s="2"/>
      <x:c r="D174" s="48"/>
      <x:c r="E174" s="48"/>
      <x:c r="F174" s="48" t="str">
        <x:f>IF(OR(D174="",E174=""),"",E174-D174)</x:f>
      </x:c>
    </x:row>
    <x:row r="175">
      <x:c r="A175" s="2"/>
      <x:c r="D175" s="48"/>
      <x:c r="E175" s="48"/>
      <x:c r="F175" s="48" t="str">
        <x:f>IF(OR(D175="",E175=""),"",E175-D175)</x:f>
      </x:c>
    </x:row>
    <x:row r="176">
      <x:c r="A176" s="2"/>
      <x:c r="D176" s="48"/>
      <x:c r="E176" s="48"/>
      <x:c r="F176" s="48" t="str">
        <x:f>IF(OR(D176="",E176=""),"",E176-D176)</x:f>
      </x:c>
    </x:row>
    <x:row r="177">
      <x:c r="A177" s="2"/>
      <x:c r="D177" s="48"/>
      <x:c r="E177" s="48"/>
      <x:c r="F177" s="48" t="str">
        <x:f>IF(OR(D177="",E177=""),"",E177-D177)</x:f>
      </x:c>
    </x:row>
    <x:row r="178">
      <x:c r="A178" s="2"/>
      <x:c r="D178" s="48"/>
      <x:c r="E178" s="48"/>
      <x:c r="F178" s="48" t="str">
        <x:f>IF(OR(D178="",E178=""),"",E178-D178)</x:f>
      </x:c>
    </x:row>
    <x:row r="179">
      <x:c r="A179" s="2"/>
      <x:c r="D179" s="48"/>
      <x:c r="E179" s="48"/>
      <x:c r="F179" s="48" t="str">
        <x:f>IF(OR(D179="",E179=""),"",E179-D179)</x:f>
      </x:c>
    </x:row>
    <x:row r="180">
      <x:c r="A180" s="2"/>
      <x:c r="D180" s="48"/>
      <x:c r="E180" s="48"/>
      <x:c r="F180" s="48" t="str">
        <x:f>IF(OR(D180="",E180=""),"",E180-D180)</x:f>
      </x:c>
    </x:row>
    <x:row r="181">
      <x:c r="A181" s="2"/>
      <x:c r="D181" s="48"/>
      <x:c r="E181" s="48"/>
      <x:c r="F181" s="48" t="str">
        <x:f>IF(OR(D181="",E181=""),"",E181-D181)</x:f>
      </x:c>
    </x:row>
    <x:row r="182">
      <x:c r="A182" s="2"/>
      <x:c r="D182" s="48"/>
      <x:c r="E182" s="48"/>
      <x:c r="F182" s="48" t="str">
        <x:f>IF(OR(D182="",E182=""),"",E182-D182)</x:f>
      </x:c>
    </x:row>
    <x:row r="183">
      <x:c r="A183" s="2"/>
      <x:c r="D183" s="48"/>
      <x:c r="E183" s="48"/>
      <x:c r="F183" s="48" t="str">
        <x:f>IF(OR(D183="",E183=""),"",E183-D183)</x:f>
      </x:c>
    </x:row>
    <x:row r="184">
      <x:c r="A184" s="2"/>
      <x:c r="D184" s="48"/>
      <x:c r="E184" s="48"/>
      <x:c r="F184" s="48" t="str">
        <x:f>IF(OR(D184="",E184=""),"",E184-D184)</x:f>
      </x:c>
    </x:row>
    <x:row r="185">
      <x:c r="A185" s="2"/>
      <x:c r="D185" s="48"/>
      <x:c r="E185" s="48"/>
      <x:c r="F185" s="48" t="str">
        <x:f>IF(OR(D185="",E185=""),"",E185-D185)</x:f>
      </x:c>
    </x:row>
    <x:row r="186">
      <x:c r="A186" s="2"/>
      <x:c r="D186" s="48"/>
      <x:c r="E186" s="48"/>
      <x:c r="F186" s="48" t="str">
        <x:f>IF(OR(D186="",E186=""),"",E186-D186)</x:f>
      </x:c>
    </x:row>
    <x:row r="187">
      <x:c r="A187" s="2"/>
      <x:c r="D187" s="48"/>
      <x:c r="E187" s="48"/>
      <x:c r="F187" s="48" t="str">
        <x:f>IF(OR(D187="",E187=""),"",E187-D187)</x:f>
      </x:c>
    </x:row>
    <x:row r="188">
      <x:c r="A188" s="2"/>
      <x:c r="D188" s="48"/>
      <x:c r="E188" s="48"/>
      <x:c r="F188" s="48" t="str">
        <x:f>IF(OR(D188="",E188=""),"",E188-D188)</x:f>
      </x:c>
    </x:row>
    <x:row r="189">
      <x:c r="A189" s="2"/>
      <x:c r="D189" s="48"/>
      <x:c r="E189" s="48"/>
      <x:c r="F189" s="48" t="str">
        <x:f>IF(OR(D189="",E189=""),"",E189-D189)</x:f>
      </x:c>
    </x:row>
    <x:row r="190">
      <x:c r="A190" s="2"/>
      <x:c r="D190" s="48"/>
      <x:c r="E190" s="48"/>
      <x:c r="F190" s="48" t="str">
        <x:f>IF(OR(D190="",E190=""),"",E190-D190)</x:f>
      </x:c>
    </x:row>
    <x:row r="191">
      <x:c r="A191" s="2"/>
      <x:c r="D191" s="48"/>
      <x:c r="E191" s="48"/>
      <x:c r="F191" s="48" t="str">
        <x:f>IF(OR(D191="",E191=""),"",E191-D191)</x:f>
      </x:c>
    </x:row>
    <x:row r="192">
      <x:c r="A192" s="2"/>
      <x:c r="D192" s="48"/>
      <x:c r="E192" s="48"/>
      <x:c r="F192" s="48" t="str">
        <x:f>IF(OR(D192="",E192=""),"",E192-D192)</x:f>
      </x:c>
    </x:row>
    <x:row r="193">
      <x:c r="A193" s="2"/>
      <x:c r="D193" s="48"/>
      <x:c r="E193" s="48"/>
      <x:c r="F193" s="48" t="str">
        <x:f>IF(OR(D193="",E193=""),"",E193-D193)</x:f>
      </x:c>
    </x:row>
    <x:row r="194">
      <x:c r="A194" s="2"/>
      <x:c r="D194" s="48"/>
      <x:c r="E194" s="48"/>
      <x:c r="F194" s="48" t="str">
        <x:f>IF(OR(D194="",E194=""),"",E194-D194)</x:f>
      </x:c>
    </x:row>
    <x:row r="195">
      <x:c r="A195" s="2"/>
      <x:c r="D195" s="48"/>
      <x:c r="E195" s="48"/>
      <x:c r="F195" s="48" t="str">
        <x:f>IF(OR(D195="",E195=""),"",E195-D195)</x:f>
      </x:c>
    </x:row>
    <x:row r="196">
      <x:c r="A196" s="2"/>
      <x:c r="D196" s="48"/>
      <x:c r="E196" s="48"/>
      <x:c r="F196" s="48" t="str">
        <x:f>IF(OR(D196="",E196=""),"",E196-D196)</x:f>
      </x:c>
    </x:row>
    <x:row r="197">
      <x:c r="A197" s="2"/>
      <x:c r="D197" s="48"/>
      <x:c r="E197" s="48"/>
      <x:c r="F197" s="48" t="str">
        <x:f>IF(OR(D197="",E197=""),"",E197-D197)</x:f>
      </x:c>
    </x:row>
    <x:row r="198">
      <x:c r="A198" s="2"/>
      <x:c r="D198" s="48"/>
      <x:c r="E198" s="48"/>
      <x:c r="F198" s="48" t="str">
        <x:f>IF(OR(D198="",E198=""),"",E198-D198)</x:f>
      </x:c>
    </x:row>
    <x:row r="199">
      <x:c r="A199" s="2"/>
      <x:c r="D199" s="48"/>
      <x:c r="E199" s="48"/>
      <x:c r="F199" s="48" t="str">
        <x:f>IF(OR(D199="",E199=""),"",E199-D199)</x:f>
      </x:c>
    </x:row>
    <x:row r="200">
      <x:c r="A200" s="2"/>
      <x:c r="D200" s="48"/>
      <x:c r="E200" s="48"/>
      <x:c r="F200" s="48" t="str">
        <x:f>IF(OR(D200="",E200=""),"",E200-D200)</x:f>
      </x:c>
    </x:row>
    <x:row r="201">
      <x:c r="A201" s="2"/>
      <x:c r="D201" s="48"/>
      <x:c r="E201" s="48"/>
      <x:c r="F201" s="48" t="str">
        <x:f>IF(OR(D201="",E201=""),"",E201-D201)</x:f>
      </x:c>
    </x:row>
    <x:row r="202">
      <x:c r="A202" s="2"/>
      <x:c r="D202" s="48"/>
      <x:c r="E202" s="48"/>
      <x:c r="F202" s="48" t="str">
        <x:f>IF(OR(D202="",E202=""),"",E202-D202)</x:f>
      </x:c>
    </x:row>
    <x:row r="203">
      <x:c r="A203" s="2"/>
      <x:c r="D203" s="48"/>
      <x:c r="E203" s="48"/>
      <x:c r="F203" s="48" t="str">
        <x:f>IF(OR(D203="",E203=""),"",E203-D203)</x:f>
      </x:c>
    </x:row>
    <x:row r="204">
      <x:c r="A204" s="2"/>
      <x:c r="D204" s="48"/>
      <x:c r="E204" s="48"/>
      <x:c r="F204" s="48" t="str">
        <x:f>IF(OR(D204="",E204=""),"",E204-D204)</x:f>
      </x:c>
    </x:row>
    <x:row r="205">
      <x:c r="A205" s="2"/>
      <x:c r="D205" s="48"/>
      <x:c r="E205" s="48"/>
      <x:c r="F205" s="48" t="str">
        <x:f>IF(OR(D205="",E205=""),"",E205-D205)</x:f>
      </x:c>
    </x:row>
    <x:row r="206">
      <x:c r="A206" s="2"/>
      <x:c r="D206" s="48"/>
      <x:c r="E206" s="48"/>
      <x:c r="F206" s="48" t="str">
        <x:f>IF(OR(D206="",E206=""),"",E206-D206)</x:f>
      </x:c>
    </x:row>
    <x:row r="207">
      <x:c r="A207" s="2"/>
      <x:c r="D207" s="48"/>
      <x:c r="E207" s="48"/>
      <x:c r="F207" s="48" t="str">
        <x:f>IF(OR(D207="",E207=""),"",E207-D207)</x:f>
      </x:c>
    </x:row>
    <x:row r="208">
      <x:c r="A208" s="2"/>
      <x:c r="D208" s="48"/>
      <x:c r="E208" s="48"/>
      <x:c r="F208" s="48" t="str">
        <x:f>IF(OR(D208="",E208=""),"",E208-D208)</x:f>
      </x:c>
    </x:row>
    <x:row r="209">
      <x:c r="A209" s="2"/>
      <x:c r="D209" s="48"/>
      <x:c r="E209" s="48"/>
      <x:c r="F209" s="48" t="str">
        <x:f>IF(OR(D209="",E209=""),"",E209-D209)</x:f>
      </x:c>
    </x:row>
    <x:row r="210">
      <x:c r="A210" s="2"/>
      <x:c r="D210" s="48"/>
      <x:c r="E210" s="48"/>
      <x:c r="F210" s="48" t="str">
        <x:f>IF(OR(D210="",E210=""),"",E210-D210)</x:f>
      </x:c>
    </x:row>
    <x:row r="211">
      <x:c r="A211" s="2"/>
      <x:c r="D211" s="48"/>
      <x:c r="E211" s="48"/>
      <x:c r="F211" s="48" t="str">
        <x:f>IF(OR(D211="",E211=""),"",E211-D211)</x:f>
      </x:c>
    </x:row>
    <x:row r="212">
      <x:c r="A212" s="2"/>
      <x:c r="D212" s="48"/>
      <x:c r="E212" s="48"/>
      <x:c r="F212" s="48" t="str">
        <x:f>IF(OR(D212="",E212=""),"",E212-D212)</x:f>
      </x:c>
    </x:row>
    <x:row r="213">
      <x:c r="A213" s="2"/>
      <x:c r="D213" s="48"/>
      <x:c r="E213" s="48"/>
      <x:c r="F213" s="48" t="str">
        <x:f>IF(OR(D213="",E213=""),"",E213-D213)</x:f>
      </x:c>
    </x:row>
    <x:row r="214">
      <x:c r="A214" s="2"/>
      <x:c r="D214" s="48"/>
      <x:c r="E214" s="48"/>
      <x:c r="F214" s="48" t="str">
        <x:f>IF(OR(D214="",E214=""),"",E214-D214)</x:f>
      </x:c>
    </x:row>
    <x:row r="215">
      <x:c r="A215" s="2"/>
      <x:c r="D215" s="48"/>
      <x:c r="E215" s="48"/>
      <x:c r="F215" s="48" t="str">
        <x:f>IF(OR(D215="",E215=""),"",E215-D215)</x:f>
      </x:c>
    </x:row>
    <x:row r="216">
      <x:c r="A216" s="2"/>
      <x:c r="D216" s="48"/>
      <x:c r="E216" s="48"/>
      <x:c r="F216" s="48" t="str">
        <x:f>IF(OR(D216="",E216=""),"",E216-D216)</x:f>
      </x:c>
    </x:row>
    <x:row r="217">
      <x:c r="A217" s="2"/>
      <x:c r="D217" s="48"/>
      <x:c r="E217" s="48"/>
      <x:c r="F217" s="48" t="str">
        <x:f>IF(OR(D217="",E217=""),"",E217-D217)</x:f>
      </x:c>
    </x:row>
    <x:row r="218">
      <x:c r="A218" s="2"/>
      <x:c r="D218" s="48"/>
      <x:c r="E218" s="48"/>
      <x:c r="F218" s="48" t="str">
        <x:f>IF(OR(D218="",E218=""),"",E218-D218)</x:f>
      </x:c>
    </x:row>
    <x:row r="219">
      <x:c r="A219" s="2"/>
      <x:c r="D219" s="48"/>
      <x:c r="E219" s="48"/>
      <x:c r="F219" s="48" t="str">
        <x:f>IF(OR(D219="",E219=""),"",E219-D219)</x:f>
      </x:c>
    </x:row>
    <x:row r="220">
      <x:c r="A220" s="2"/>
      <x:c r="D220" s="48"/>
      <x:c r="E220" s="48"/>
      <x:c r="F220" s="48" t="str">
        <x:f>IF(OR(D220="",E220=""),"",E220-D220)</x:f>
      </x:c>
    </x:row>
    <x:row r="221">
      <x:c r="A221" s="2"/>
      <x:c r="D221" s="48"/>
      <x:c r="E221" s="48"/>
      <x:c r="F221" s="48" t="str">
        <x:f>IF(OR(D221="",E221=""),"",E221-D221)</x:f>
      </x:c>
    </x:row>
    <x:row r="222">
      <x:c r="A222" s="2"/>
      <x:c r="D222" s="48"/>
      <x:c r="E222" s="48"/>
      <x:c r="F222" s="48" t="str">
        <x:f>IF(OR(D222="",E222=""),"",E222-D222)</x:f>
      </x:c>
    </x:row>
    <x:row r="223">
      <x:c r="A223" s="2"/>
      <x:c r="D223" s="48"/>
      <x:c r="E223" s="48"/>
      <x:c r="F223" s="48" t="str">
        <x:f>IF(OR(D223="",E223=""),"",E223-D223)</x:f>
      </x:c>
    </x:row>
    <x:row r="224">
      <x:c r="A224" s="2"/>
      <x:c r="D224" s="48"/>
      <x:c r="E224" s="48"/>
      <x:c r="F224" s="48" t="str">
        <x:f>IF(OR(D224="",E224=""),"",E224-D224)</x:f>
      </x:c>
    </x:row>
    <x:row r="225">
      <x:c r="A225" s="2"/>
      <x:c r="D225" s="48"/>
      <x:c r="E225" s="48"/>
      <x:c r="F225" s="48" t="str">
        <x:f>IF(OR(D225="",E225=""),"",E225-D225)</x:f>
      </x:c>
    </x:row>
    <x:row r="226">
      <x:c r="A226" s="2"/>
      <x:c r="D226" s="48"/>
      <x:c r="E226" s="48"/>
      <x:c r="F226" s="48" t="str">
        <x:f>IF(OR(D226="",E226=""),"",E226-D226)</x:f>
      </x:c>
    </x:row>
    <x:row r="227">
      <x:c r="A227" s="2"/>
      <x:c r="D227" s="48"/>
      <x:c r="E227" s="48"/>
      <x:c r="F227" s="48" t="str">
        <x:f>IF(OR(D227="",E227=""),"",E227-D227)</x:f>
      </x:c>
    </x:row>
    <x:row r="228">
      <x:c r="A228" s="2"/>
      <x:c r="D228" s="48"/>
      <x:c r="E228" s="48"/>
      <x:c r="F228" s="48" t="str">
        <x:f>IF(OR(D228="",E228=""),"",E228-D228)</x:f>
      </x:c>
    </x:row>
    <x:row r="229">
      <x:c r="A229" s="2"/>
      <x:c r="D229" s="48"/>
      <x:c r="E229" s="48"/>
      <x:c r="F229" s="48" t="str">
        <x:f>IF(OR(D229="",E229=""),"",E229-D229)</x:f>
      </x:c>
    </x:row>
    <x:row r="230">
      <x:c r="A230" s="2"/>
      <x:c r="D230" s="48"/>
      <x:c r="E230" s="48"/>
      <x:c r="F230" s="48" t="str">
        <x:f>IF(OR(D230="",E230=""),"",E230-D230)</x:f>
      </x:c>
    </x:row>
    <x:row r="231">
      <x:c r="A231" s="2"/>
      <x:c r="D231" s="48"/>
      <x:c r="E231" s="48"/>
      <x:c r="F231" s="48" t="str">
        <x:f>IF(OR(D231="",E231=""),"",E231-D231)</x:f>
      </x:c>
    </x:row>
    <x:row r="232">
      <x:c r="A232" s="2"/>
      <x:c r="D232" s="48"/>
      <x:c r="E232" s="48"/>
      <x:c r="F232" s="48" t="str">
        <x:f>IF(OR(D232="",E232=""),"",E232-D232)</x:f>
      </x:c>
    </x:row>
    <x:row r="233">
      <x:c r="A233" s="2"/>
      <x:c r="D233" s="48"/>
      <x:c r="E233" s="48"/>
      <x:c r="F233" s="48" t="str">
        <x:f>IF(OR(D233="",E233=""),"",E233-D233)</x:f>
      </x:c>
    </x:row>
    <x:row r="234">
      <x:c r="A234" s="2"/>
      <x:c r="D234" s="48"/>
      <x:c r="E234" s="48"/>
      <x:c r="F234" s="48" t="str">
        <x:f>IF(OR(D234="",E234=""),"",E234-D234)</x:f>
      </x:c>
    </x:row>
    <x:row r="235">
      <x:c r="A235" s="2"/>
      <x:c r="D235" s="48"/>
      <x:c r="E235" s="48"/>
      <x:c r="F235" s="48" t="str">
        <x:f>IF(OR(D235="",E235=""),"",E235-D235)</x:f>
      </x:c>
    </x:row>
    <x:row r="236">
      <x:c r="A236" s="2"/>
      <x:c r="D236" s="48"/>
      <x:c r="E236" s="48"/>
      <x:c r="F236" s="48" t="str">
        <x:f>IF(OR(D236="",E236=""),"",E236-D236)</x:f>
      </x:c>
    </x:row>
    <x:row r="237">
      <x:c r="A237" s="2"/>
      <x:c r="D237" s="48"/>
      <x:c r="E237" s="48"/>
      <x:c r="F237" s="48" t="str">
        <x:f>IF(OR(D237="",E237=""),"",E237-D237)</x:f>
      </x:c>
    </x:row>
    <x:row r="238">
      <x:c r="A238" s="2"/>
      <x:c r="D238" s="48"/>
      <x:c r="E238" s="48"/>
      <x:c r="F238" s="48" t="str">
        <x:f>IF(OR(D238="",E238=""),"",E238-D238)</x:f>
      </x:c>
    </x:row>
    <x:row r="239">
      <x:c r="A239" s="2"/>
      <x:c r="D239" s="48"/>
      <x:c r="E239" s="48"/>
      <x:c r="F239" s="48" t="str">
        <x:f>IF(OR(D239="",E239=""),"",E239-D239)</x:f>
      </x:c>
    </x:row>
    <x:row r="240">
      <x:c r="A240" s="2"/>
      <x:c r="D240" s="48"/>
      <x:c r="E240" s="48"/>
      <x:c r="F240" s="48" t="str">
        <x:f>IF(OR(D240="",E240=""),"",E240-D240)</x:f>
      </x:c>
    </x:row>
    <x:row r="241">
      <x:c r="A241" s="2"/>
      <x:c r="D241" s="48"/>
      <x:c r="E241" s="48"/>
      <x:c r="F241" s="48" t="str">
        <x:f>IF(OR(D241="",E241=""),"",E241-D241)</x:f>
      </x:c>
    </x:row>
    <x:row r="242">
      <x:c r="A242" s="2"/>
      <x:c r="D242" s="48"/>
      <x:c r="E242" s="48"/>
      <x:c r="F242" s="48" t="str">
        <x:f>IF(OR(D242="",E242=""),"",E242-D242)</x:f>
      </x:c>
    </x:row>
    <x:row r="243">
      <x:c r="A243" s="2"/>
      <x:c r="D243" s="48"/>
      <x:c r="E243" s="48"/>
      <x:c r="F243" s="48" t="str">
        <x:f>IF(OR(D243="",E243=""),"",E243-D243)</x:f>
      </x:c>
    </x:row>
    <x:row r="244">
      <x:c r="A244" s="2"/>
      <x:c r="D244" s="48"/>
      <x:c r="E244" s="48"/>
      <x:c r="F244" s="48" t="str">
        <x:f>IF(OR(D244="",E244=""),"",E244-D244)</x:f>
      </x:c>
    </x:row>
    <x:row r="245">
      <x:c r="A245" s="2"/>
      <x:c r="D245" s="48"/>
      <x:c r="E245" s="48"/>
      <x:c r="F245" s="48" t="str">
        <x:f>IF(OR(D245="",E245=""),"",E245-D245)</x:f>
      </x:c>
    </x:row>
    <x:row r="246">
      <x:c r="A246" s="2"/>
      <x:c r="D246" s="48"/>
      <x:c r="E246" s="48"/>
      <x:c r="F246" s="48" t="str">
        <x:f>IF(OR(D246="",E246=""),"",E246-D246)</x:f>
      </x:c>
    </x:row>
    <x:row r="247">
      <x:c r="A247" s="2"/>
      <x:c r="D247" s="48"/>
      <x:c r="E247" s="48"/>
      <x:c r="F247" s="48" t="str">
        <x:f>IF(OR(D247="",E247=""),"",E247-D247)</x:f>
      </x:c>
    </x:row>
    <x:row r="248">
      <x:c r="A248" s="2"/>
      <x:c r="D248" s="48"/>
      <x:c r="E248" s="48"/>
      <x:c r="F248" s="48" t="str">
        <x:f>IF(OR(D248="",E248=""),"",E248-D248)</x:f>
      </x:c>
    </x:row>
    <x:row r="249">
      <x:c r="A249" s="2"/>
      <x:c r="D249" s="48"/>
      <x:c r="E249" s="48"/>
      <x:c r="F249" s="48" t="str">
        <x:f>IF(OR(D249="",E249=""),"",E249-D249)</x:f>
      </x:c>
    </x:row>
    <x:row r="250">
      <x:c r="A250" s="2"/>
      <x:c r="D250" s="48"/>
      <x:c r="E250" s="48"/>
      <x:c r="F250" s="48" t="str">
        <x:f>IF(OR(D250="",E250=""),"",E250-D250)</x:f>
      </x:c>
    </x:row>
    <x:row r="251">
      <x:c r="A251" s="2"/>
      <x:c r="D251" s="48"/>
      <x:c r="E251" s="48"/>
      <x:c r="F251" s="48" t="str">
        <x:f>IF(OR(D251="",E251=""),"",E251-D251)</x:f>
      </x:c>
    </x:row>
    <x:row r="252">
      <x:c r="A252" s="2"/>
      <x:c r="D252" s="48"/>
      <x:c r="E252" s="48"/>
      <x:c r="F252" s="48" t="str">
        <x:f>IF(OR(D252="",E252=""),"",E252-D252)</x:f>
      </x:c>
    </x:row>
    <x:row r="253">
      <x:c r="A253" s="2"/>
      <x:c r="D253" s="48"/>
      <x:c r="E253" s="48"/>
      <x:c r="F253" s="48" t="str">
        <x:f>IF(OR(D253="",E253=""),"",E253-D253)</x:f>
      </x:c>
    </x:row>
    <x:row r="254">
      <x:c r="A254" s="2"/>
      <x:c r="D254" s="48"/>
      <x:c r="E254" s="48"/>
      <x:c r="F254" s="48" t="str">
        <x:f>IF(OR(D254="",E254=""),"",E254-D254)</x:f>
      </x:c>
    </x:row>
    <x:row r="255">
      <x:c r="A255" s="2"/>
      <x:c r="D255" s="48"/>
      <x:c r="E255" s="48"/>
      <x:c r="F255" s="48" t="str">
        <x:f>IF(OR(D255="",E255=""),"",E255-D255)</x:f>
      </x:c>
    </x:row>
    <x:row r="256">
      <x:c r="A256" s="2"/>
      <x:c r="D256" s="48"/>
      <x:c r="E256" s="48"/>
      <x:c r="F256" s="48" t="str">
        <x:f>IF(OR(D256="",E256=""),"",E256-D256)</x:f>
      </x:c>
    </x:row>
    <x:row r="257">
      <x:c r="A257" s="2"/>
      <x:c r="D257" s="48"/>
      <x:c r="E257" s="48"/>
      <x:c r="F257" s="48" t="str">
        <x:f>IF(OR(D257="",E257=""),"",E257-D257)</x:f>
      </x:c>
    </x:row>
    <x:row r="258">
      <x:c r="A258" s="2"/>
      <x:c r="D258" s="48"/>
      <x:c r="E258" s="48"/>
      <x:c r="F258" s="48" t="str">
        <x:f>IF(OR(D258="",E258=""),"",E258-D258)</x:f>
      </x:c>
    </x:row>
    <x:row r="259">
      <x:c r="A259" s="2"/>
      <x:c r="D259" s="48"/>
      <x:c r="E259" s="48"/>
      <x:c r="F259" s="48" t="str">
        <x:f>IF(OR(D259="",E259=""),"",E259-D259)</x:f>
      </x:c>
    </x:row>
    <x:row r="260">
      <x:c r="A260" s="2"/>
      <x:c r="D260" s="48"/>
      <x:c r="E260" s="48"/>
      <x:c r="F260" s="48" t="str">
        <x:f>IF(OR(D260="",E260=""),"",E260-D260)</x:f>
      </x:c>
    </x:row>
    <x:row r="261">
      <x:c r="A261" s="2"/>
      <x:c r="D261" s="48"/>
      <x:c r="E261" s="48"/>
      <x:c r="F261" s="48" t="str">
        <x:f>IF(OR(D261="",E261=""),"",E261-D261)</x:f>
      </x:c>
    </x:row>
    <x:row r="262">
      <x:c r="A262" s="2"/>
      <x:c r="D262" s="48"/>
      <x:c r="E262" s="48"/>
      <x:c r="F262" s="48" t="str">
        <x:f>IF(OR(D262="",E262=""),"",E262-D262)</x:f>
      </x:c>
    </x:row>
    <x:row r="263">
      <x:c r="A263" s="2"/>
      <x:c r="D263" s="48"/>
      <x:c r="E263" s="48"/>
      <x:c r="F263" s="48" t="str">
        <x:f>IF(OR(D263="",E263=""),"",E263-D263)</x:f>
      </x:c>
    </x:row>
    <x:row r="264">
      <x:c r="A264" s="2"/>
      <x:c r="D264" s="48"/>
      <x:c r="E264" s="48"/>
      <x:c r="F264" s="48" t="str">
        <x:f>IF(OR(D264="",E264=""),"",E264-D264)</x:f>
      </x:c>
    </x:row>
    <x:row r="265">
      <x:c r="A265" s="2"/>
      <x:c r="D265" s="48"/>
      <x:c r="E265" s="48"/>
      <x:c r="F265" s="48" t="str">
        <x:f>IF(OR(D265="",E265=""),"",E265-D265)</x:f>
      </x:c>
    </x:row>
    <x:row r="266">
      <x:c r="A266" s="2"/>
      <x:c r="D266" s="48"/>
      <x:c r="E266" s="48"/>
      <x:c r="F266" s="48" t="str">
        <x:f>IF(OR(D266="",E266=""),"",E266-D266)</x:f>
      </x:c>
    </x:row>
    <x:row r="267">
      <x:c r="A267" s="2"/>
      <x:c r="D267" s="48"/>
      <x:c r="E267" s="48"/>
      <x:c r="F267" s="48" t="str">
        <x:f>IF(OR(D267="",E267=""),"",E267-D267)</x:f>
      </x:c>
    </x:row>
    <x:row r="268">
      <x:c r="A268" s="2"/>
      <x:c r="D268" s="48"/>
      <x:c r="E268" s="48"/>
      <x:c r="F268" s="48" t="str">
        <x:f>IF(OR(D268="",E268=""),"",E268-D268)</x:f>
      </x:c>
    </x:row>
    <x:row r="269">
      <x:c r="A269" s="2"/>
      <x:c r="D269" s="48"/>
      <x:c r="E269" s="48"/>
      <x:c r="F269" s="48" t="str">
        <x:f>IF(OR(D269="",E269=""),"",E269-D269)</x:f>
      </x:c>
    </x:row>
    <x:row r="270">
      <x:c r="A270" s="2"/>
      <x:c r="D270" s="48"/>
      <x:c r="E270" s="48"/>
      <x:c r="F270" s="48" t="str">
        <x:f>IF(OR(D270="",E270=""),"",E270-D270)</x:f>
      </x:c>
    </x:row>
    <x:row r="271">
      <x:c r="A271" s="2"/>
      <x:c r="D271" s="48"/>
      <x:c r="E271" s="48"/>
      <x:c r="F271" s="48" t="str">
        <x:f>IF(OR(D271="",E271=""),"",E271-D271)</x:f>
      </x:c>
    </x:row>
    <x:row r="272">
      <x:c r="A272" s="2"/>
      <x:c r="D272" s="48"/>
      <x:c r="E272" s="48"/>
      <x:c r="F272" s="48" t="str">
        <x:f>IF(OR(D272="",E272=""),"",E272-D272)</x:f>
      </x:c>
    </x:row>
    <x:row r="273">
      <x:c r="A273" s="2"/>
      <x:c r="D273" s="48"/>
      <x:c r="E273" s="48"/>
      <x:c r="F273" s="48" t="str">
        <x:f>IF(OR(D273="",E273=""),"",E273-D273)</x:f>
      </x:c>
    </x:row>
    <x:row r="274">
      <x:c r="A274" s="2"/>
      <x:c r="D274" s="48"/>
      <x:c r="E274" s="48"/>
      <x:c r="F274" s="48" t="str">
        <x:f>IF(OR(D274="",E274=""),"",E274-D274)</x:f>
      </x:c>
    </x:row>
    <x:row r="275">
      <x:c r="A275" s="2"/>
      <x:c r="D275" s="48"/>
      <x:c r="E275" s="48"/>
      <x:c r="F275" s="48" t="str">
        <x:f>IF(OR(D275="",E275=""),"",E275-D275)</x:f>
      </x:c>
    </x:row>
    <x:row r="276">
      <x:c r="A276" s="2"/>
      <x:c r="D276" s="48"/>
      <x:c r="E276" s="48"/>
      <x:c r="F276" s="48" t="str">
        <x:f>IF(OR(D276="",E276=""),"",E276-D276)</x:f>
      </x:c>
    </x:row>
    <x:row r="277">
      <x:c r="A277" s="2"/>
      <x:c r="D277" s="48"/>
      <x:c r="E277" s="48"/>
      <x:c r="F277" s="48" t="str">
        <x:f>IF(OR(D277="",E277=""),"",E277-D277)</x:f>
      </x:c>
    </x:row>
    <x:row r="278">
      <x:c r="A278" s="2"/>
      <x:c r="D278" s="48"/>
      <x:c r="E278" s="48"/>
      <x:c r="F278" s="48" t="str">
        <x:f>IF(OR(D278="",E278=""),"",E278-D278)</x:f>
      </x:c>
    </x:row>
    <x:row r="279">
      <x:c r="A279" s="2"/>
      <x:c r="D279" s="48"/>
      <x:c r="E279" s="48"/>
      <x:c r="F279" s="48" t="str">
        <x:f>IF(OR(D279="",E279=""),"",E279-D279)</x:f>
      </x:c>
    </x:row>
    <x:row r="280">
      <x:c r="A280" s="2"/>
      <x:c r="D280" s="48"/>
      <x:c r="E280" s="48"/>
      <x:c r="F280" s="48" t="str">
        <x:f>IF(OR(D280="",E280=""),"",E280-D280)</x:f>
      </x:c>
    </x:row>
    <x:row r="281">
      <x:c r="A281" s="2"/>
      <x:c r="D281" s="48"/>
      <x:c r="E281" s="48"/>
      <x:c r="F281" s="48" t="str">
        <x:f>IF(OR(D281="",E281=""),"",E281-D281)</x:f>
      </x:c>
    </x:row>
    <x:row r="282">
      <x:c r="A282" s="2"/>
      <x:c r="D282" s="48"/>
      <x:c r="E282" s="48"/>
      <x:c r="F282" s="48" t="str">
        <x:f>IF(OR(D282="",E282=""),"",E282-D282)</x:f>
      </x:c>
    </x:row>
    <x:row r="283">
      <x:c r="A283" s="2"/>
      <x:c r="D283" s="48"/>
      <x:c r="E283" s="48"/>
      <x:c r="F283" s="48" t="str">
        <x:f>IF(OR(D283="",E283=""),"",E283-D283)</x:f>
      </x:c>
    </x:row>
    <x:row r="284">
      <x:c r="A284" s="2"/>
      <x:c r="D284" s="48"/>
      <x:c r="E284" s="48"/>
      <x:c r="F284" s="48" t="str">
        <x:f>IF(OR(D284="",E284=""),"",E284-D284)</x:f>
      </x:c>
    </x:row>
    <x:row r="285">
      <x:c r="A285" s="2"/>
      <x:c r="D285" s="48"/>
      <x:c r="E285" s="48"/>
      <x:c r="F285" s="48" t="str">
        <x:f>IF(OR(D285="",E285=""),"",E285-D285)</x:f>
      </x:c>
    </x:row>
    <x:row r="286">
      <x:c r="A286" s="2"/>
      <x:c r="D286" s="48"/>
      <x:c r="E286" s="48"/>
      <x:c r="F286" s="48" t="str">
        <x:f>IF(OR(D286="",E286=""),"",E286-D286)</x:f>
      </x:c>
    </x:row>
    <x:row r="287">
      <x:c r="A287" s="2"/>
      <x:c r="D287" s="48"/>
      <x:c r="E287" s="48"/>
      <x:c r="F287" s="48" t="str">
        <x:f>IF(OR(D287="",E287=""),"",E287-D287)</x:f>
      </x:c>
    </x:row>
    <x:row r="288">
      <x:c r="A288" s="2"/>
      <x:c r="D288" s="48"/>
      <x:c r="E288" s="48"/>
      <x:c r="F288" s="48" t="str">
        <x:f>IF(OR(D288="",E288=""),"",E288-D288)</x:f>
      </x:c>
    </x:row>
    <x:row r="289">
      <x:c r="A289" s="2"/>
      <x:c r="D289" s="48"/>
      <x:c r="E289" s="48"/>
      <x:c r="F289" s="48" t="str">
        <x:f>IF(OR(D289="",E289=""),"",E289-D289)</x:f>
      </x:c>
    </x:row>
    <x:row r="290">
      <x:c r="A290" s="2"/>
      <x:c r="D290" s="48"/>
      <x:c r="E290" s="48"/>
      <x:c r="F290" s="48" t="str">
        <x:f>IF(OR(D290="",E290=""),"",E290-D290)</x:f>
      </x:c>
    </x:row>
    <x:row r="291">
      <x:c r="A291" s="2"/>
      <x:c r="D291" s="48"/>
      <x:c r="E291" s="48"/>
      <x:c r="F291" s="48" t="str">
        <x:f>IF(OR(D291="",E291=""),"",E291-D291)</x:f>
      </x:c>
    </x:row>
    <x:row r="292">
      <x:c r="A292" s="2"/>
      <x:c r="D292" s="48"/>
      <x:c r="E292" s="48"/>
      <x:c r="F292" s="48" t="str">
        <x:f>IF(OR(D292="",E292=""),"",E292-D292)</x:f>
      </x:c>
    </x:row>
    <x:row r="293">
      <x:c r="A293" s="2"/>
      <x:c r="D293" s="48"/>
      <x:c r="E293" s="48"/>
      <x:c r="F293" s="48" t="str">
        <x:f>IF(OR(D293="",E293=""),"",E293-D293)</x:f>
      </x:c>
    </x:row>
    <x:row r="294">
      <x:c r="A294" s="2"/>
      <x:c r="D294" s="48"/>
      <x:c r="E294" s="48"/>
      <x:c r="F294" s="48" t="str">
        <x:f>IF(OR(D294="",E294=""),"",E294-D294)</x:f>
      </x:c>
    </x:row>
    <x:row r="295">
      <x:c r="A295" s="2"/>
      <x:c r="D295" s="48"/>
      <x:c r="E295" s="48"/>
      <x:c r="F295" s="48" t="str">
        <x:f>IF(OR(D295="",E295=""),"",E295-D295)</x:f>
      </x:c>
    </x:row>
    <x:row r="296">
      <x:c r="A296" s="2"/>
      <x:c r="D296" s="48"/>
      <x:c r="E296" s="48"/>
      <x:c r="F296" s="48" t="str">
        <x:f>IF(OR(D296="",E296=""),"",E296-D296)</x:f>
      </x:c>
    </x:row>
    <x:row r="297">
      <x:c r="A297" s="2"/>
      <x:c r="D297" s="48"/>
      <x:c r="E297" s="48"/>
      <x:c r="F297" s="48" t="str">
        <x:f>IF(OR(D297="",E297=""),"",E297-D297)</x:f>
      </x:c>
    </x:row>
    <x:row r="298">
      <x:c r="A298" s="2"/>
      <x:c r="D298" s="48"/>
      <x:c r="E298" s="48"/>
      <x:c r="F298" s="48" t="str">
        <x:f>IF(OR(D298="",E298=""),"",E298-D298)</x:f>
      </x:c>
    </x:row>
    <x:row r="299">
      <x:c r="A299" s="2"/>
      <x:c r="D299" s="48"/>
      <x:c r="E299" s="48"/>
      <x:c r="F299" s="48" t="str">
        <x:f>IF(OR(D299="",E299=""),"",E299-D299)</x:f>
      </x:c>
    </x:row>
    <x:row r="300">
      <x:c r="A300" s="2"/>
      <x:c r="D300" s="48"/>
      <x:c r="E300" s="48"/>
      <x:c r="F300" s="48" t="str">
        <x:f>IF(OR(D300="",E300=""),"",E300-D300)</x:f>
      </x:c>
    </x:row>
    <x:row r="301">
      <x:c r="A301" s="2"/>
      <x:c r="D301" s="48"/>
      <x:c r="E301" s="48"/>
      <x:c r="F301" s="48" t="str">
        <x:f>IF(OR(D301="",E301=""),"",E301-D301)</x:f>
      </x:c>
    </x:row>
  </x:sheetData>
  <x:dataValidations count="1">
    <x:dataValidation type="list" sqref="C2:C301">
      <x:formula1>"Efectivo,Yape,Plin,Tarjeta,Transferencia,Delivery"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714d1cbf194f4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15" hidden="0" customWidth="1"/>
    <x:col min="4" max="4" width="30" hidden="0" customWidth="1"/>
    <x:col min="5" max="5" width="20" hidden="0" customWidth="1"/>
    <x:col min="6" max="6" width="20" hidden="0" customWidth="1"/>
  </x:cols>
  <x:sheetData>
    <x:row r="1" ht="34" customHeight="1">
      <x:c r="A1" s="43" t="str">
        <x:v>Fecha</x:v>
      </x:c>
      <x:c r="B1" s="43" t="str">
        <x:v>Turno</x:v>
      </x:c>
      <x:c r="C1" s="43" t="str">
        <x:v>Tipo</x:v>
      </x:c>
      <x:c r="D1" s="43" t="str">
        <x:v>Concepto</x:v>
      </x:c>
      <x:c r="E1" s="43" t="str">
        <x:v>Importe S/</x:v>
      </x:c>
      <x:c r="F1" s="43" t="str">
        <x:v>Responsable</x:v>
      </x:c>
    </x:row>
    <x:row r="2">
      <x:c r="A2" s="2" t="n">
        <x:v>46289</x:v>
      </x:c>
      <x:c r="B2" t="str">
        <x:v>Día</x:v>
      </x:c>
      <x:c r="C2" t="str">
        <x:v>Salida</x:v>
      </x:c>
      <x:c r="D2" t="str">
        <x:v>Compra menor</x:v>
      </x:c>
      <x:c r="E2" s="48" t="n">
        <x:v>95</x:v>
      </x:c>
      <x:c r="F2" t="str">
        <x:v>Ana</x:v>
      </x:c>
    </x:row>
    <x:row r="3">
      <x:c r="A3" s="2" t="n">
        <x:v>46290</x:v>
      </x:c>
      <x:c r="B3" t="str">
        <x:v>Día</x:v>
      </x:c>
      <x:c r="C3" t="str">
        <x:v>Entrada</x:v>
      </x:c>
      <x:c r="D3" t="str">
        <x:v>Reposición</x:v>
      </x:c>
      <x:c r="E3" s="48" t="n">
        <x:v>20</x:v>
      </x:c>
      <x:c r="F3" t="str">
        <x:v>Luis</x:v>
      </x:c>
    </x:row>
    <x:row r="4">
      <x:c r="A4" s="2" t="n">
        <x:v>46290</x:v>
      </x:c>
      <x:c r="B4" t="str">
        <x:v>Día</x:v>
      </x:c>
      <x:c r="C4" t="str">
        <x:v>Salida</x:v>
      </x:c>
      <x:c r="D4" t="str">
        <x:v>Compra menor</x:v>
      </x:c>
      <x:c r="E4" s="48" t="n">
        <x:v>110</x:v>
      </x:c>
      <x:c r="F4" t="str">
        <x:v>Luis</x:v>
      </x:c>
    </x:row>
    <x:row r="5">
      <x:c r="A5" s="2" t="n">
        <x:v>46291</x:v>
      </x:c>
      <x:c r="B5" t="str">
        <x:v>Día</x:v>
      </x:c>
      <x:c r="C5" t="str">
        <x:v>Salida</x:v>
      </x:c>
      <x:c r="D5" t="str">
        <x:v>Pago urgente</x:v>
      </x:c>
      <x:c r="E5" s="48" t="n">
        <x:v>180</x:v>
      </x:c>
      <x:c r="F5" t="str">
        <x:v>Ana</x:v>
      </x:c>
    </x:row>
    <x:row r="6">
      <x:c r="A6" s="2" t="n">
        <x:v>46292</x:v>
      </x:c>
      <x:c r="B6" t="str">
        <x:v>Día</x:v>
      </x:c>
      <x:c r="C6" t="str">
        <x:v>Salida</x:v>
      </x:c>
      <x:c r="D6" t="str">
        <x:v>Compra menor</x:v>
      </x:c>
      <x:c r="E6" s="48" t="n">
        <x:v>125</x:v>
      </x:c>
      <x:c r="F6" t="str">
        <x:v>Luis</x:v>
      </x:c>
    </x:row>
    <x:row r="7">
      <x:c r="A7" s="2" t="n">
        <x:v>46293</x:v>
      </x:c>
      <x:c r="B7" t="str">
        <x:v>Día</x:v>
      </x:c>
      <x:c r="C7" t="str">
        <x:v>Entrada</x:v>
      </x:c>
      <x:c r="D7" t="str">
        <x:v>Reposición</x:v>
      </x:c>
      <x:c r="E7" s="48" t="n">
        <x:v>15</x:v>
      </x:c>
      <x:c r="F7" t="str">
        <x:v>Ana</x:v>
      </x:c>
    </x:row>
    <x:row r="8">
      <x:c r="A8" s="2" t="n">
        <x:v>46293</x:v>
      </x:c>
      <x:c r="B8" t="str">
        <x:v>Día</x:v>
      </x:c>
      <x:c r="C8" t="str">
        <x:v>Salida</x:v>
      </x:c>
      <x:c r="D8" t="str">
        <x:v>Compra menor</x:v>
      </x:c>
      <x:c r="E8" s="48" t="n">
        <x:v>105</x:v>
      </x:c>
      <x:c r="F8" t="str">
        <x:v>Ana</x:v>
      </x:c>
    </x:row>
    <x:row r="9">
      <x:c r="A9" s="2"/>
      <x:c r="E9" s="48"/>
    </x:row>
    <x:row r="10">
      <x:c r="A10" s="2"/>
      <x:c r="E10" s="48"/>
    </x:row>
    <x:row r="11">
      <x:c r="A11" s="2"/>
      <x:c r="E11" s="48"/>
    </x:row>
    <x:row r="12">
      <x:c r="A12" s="2"/>
      <x:c r="E12" s="48"/>
    </x:row>
    <x:row r="13">
      <x:c r="A13" s="2"/>
      <x:c r="E13" s="48"/>
    </x:row>
    <x:row r="14">
      <x:c r="A14" s="2"/>
      <x:c r="E14" s="48"/>
    </x:row>
    <x:row r="15">
      <x:c r="A15" s="2"/>
      <x:c r="E15" s="48"/>
    </x:row>
    <x:row r="16">
      <x:c r="A16" s="2"/>
      <x:c r="E16" s="48"/>
    </x:row>
    <x:row r="17">
      <x:c r="A17" s="2"/>
      <x:c r="E17" s="48"/>
    </x:row>
    <x:row r="18">
      <x:c r="A18" s="2"/>
      <x:c r="E18" s="48"/>
    </x:row>
    <x:row r="19">
      <x:c r="A19" s="2"/>
      <x:c r="E19" s="48"/>
    </x:row>
    <x:row r="20">
      <x:c r="A20" s="2"/>
      <x:c r="E20" s="48"/>
    </x:row>
    <x:row r="21">
      <x:c r="A21" s="2"/>
      <x:c r="E21" s="48"/>
    </x:row>
    <x:row r="22">
      <x:c r="A22" s="2"/>
      <x:c r="E22" s="48"/>
    </x:row>
    <x:row r="23">
      <x:c r="A23" s="2"/>
      <x:c r="E23" s="48"/>
    </x:row>
    <x:row r="24">
      <x:c r="A24" s="2"/>
      <x:c r="E24" s="48"/>
    </x:row>
    <x:row r="25">
      <x:c r="A25" s="2"/>
      <x:c r="E25" s="48"/>
    </x:row>
    <x:row r="26">
      <x:c r="A26" s="2"/>
      <x:c r="E26" s="48"/>
    </x:row>
    <x:row r="27">
      <x:c r="A27" s="2"/>
      <x:c r="E27" s="48"/>
    </x:row>
    <x:row r="28">
      <x:c r="A28" s="2"/>
      <x:c r="E28" s="48"/>
    </x:row>
    <x:row r="29">
      <x:c r="A29" s="2"/>
      <x:c r="E29" s="48"/>
    </x:row>
    <x:row r="30">
      <x:c r="A30" s="2"/>
      <x:c r="E30" s="48"/>
    </x:row>
    <x:row r="31">
      <x:c r="A31" s="2"/>
      <x:c r="E31" s="48"/>
    </x:row>
    <x:row r="32">
      <x:c r="A32" s="2"/>
      <x:c r="E32" s="48"/>
    </x:row>
    <x:row r="33">
      <x:c r="A33" s="2"/>
      <x:c r="E33" s="48"/>
    </x:row>
    <x:row r="34">
      <x:c r="A34" s="2"/>
      <x:c r="E34" s="48"/>
    </x:row>
    <x:row r="35">
      <x:c r="A35" s="2"/>
      <x:c r="E35" s="48"/>
    </x:row>
    <x:row r="36">
      <x:c r="A36" s="2"/>
      <x:c r="E36" s="48"/>
    </x:row>
    <x:row r="37">
      <x:c r="A37" s="2"/>
      <x:c r="E37" s="48"/>
    </x:row>
    <x:row r="38">
      <x:c r="A38" s="2"/>
      <x:c r="E38" s="48"/>
    </x:row>
    <x:row r="39">
      <x:c r="A39" s="2"/>
      <x:c r="E39" s="48"/>
    </x:row>
    <x:row r="40">
      <x:c r="A40" s="2"/>
      <x:c r="E40" s="48"/>
    </x:row>
    <x:row r="41">
      <x:c r="A41" s="2"/>
      <x:c r="E41" s="48"/>
    </x:row>
    <x:row r="42">
      <x:c r="A42" s="2"/>
      <x:c r="E42" s="48"/>
    </x:row>
    <x:row r="43">
      <x:c r="A43" s="2"/>
      <x:c r="E43" s="48"/>
    </x:row>
    <x:row r="44">
      <x:c r="A44" s="2"/>
      <x:c r="E44" s="48"/>
    </x:row>
    <x:row r="45">
      <x:c r="A45" s="2"/>
      <x:c r="E45" s="48"/>
    </x:row>
    <x:row r="46">
      <x:c r="A46" s="2"/>
      <x:c r="E46" s="48"/>
    </x:row>
    <x:row r="47">
      <x:c r="A47" s="2"/>
      <x:c r="E47" s="48"/>
    </x:row>
    <x:row r="48">
      <x:c r="A48" s="2"/>
      <x:c r="E48" s="48"/>
    </x:row>
    <x:row r="49">
      <x:c r="A49" s="2"/>
      <x:c r="E49" s="48"/>
    </x:row>
    <x:row r="50">
      <x:c r="A50" s="2"/>
      <x:c r="E50" s="48"/>
    </x:row>
    <x:row r="51">
      <x:c r="A51" s="2"/>
      <x:c r="E51" s="48"/>
    </x:row>
    <x:row r="52">
      <x:c r="A52" s="2"/>
      <x:c r="E52" s="48"/>
    </x:row>
    <x:row r="53">
      <x:c r="A53" s="2"/>
      <x:c r="E53" s="48"/>
    </x:row>
    <x:row r="54">
      <x:c r="A54" s="2"/>
      <x:c r="E54" s="48"/>
    </x:row>
    <x:row r="55">
      <x:c r="A55" s="2"/>
      <x:c r="E55" s="48"/>
    </x:row>
    <x:row r="56">
      <x:c r="A56" s="2"/>
      <x:c r="E56" s="48"/>
    </x:row>
    <x:row r="57">
      <x:c r="A57" s="2"/>
      <x:c r="E57" s="48"/>
    </x:row>
    <x:row r="58">
      <x:c r="A58" s="2"/>
      <x:c r="E58" s="48"/>
    </x:row>
    <x:row r="59">
      <x:c r="A59" s="2"/>
      <x:c r="E59" s="48"/>
    </x:row>
    <x:row r="60">
      <x:c r="A60" s="2"/>
      <x:c r="E60" s="48"/>
    </x:row>
    <x:row r="61">
      <x:c r="A61" s="2"/>
      <x:c r="E61" s="48"/>
    </x:row>
    <x:row r="62">
      <x:c r="A62" s="2"/>
      <x:c r="E62" s="48"/>
    </x:row>
    <x:row r="63">
      <x:c r="A63" s="2"/>
      <x:c r="E63" s="48"/>
    </x:row>
    <x:row r="64">
      <x:c r="A64" s="2"/>
      <x:c r="E64" s="48"/>
    </x:row>
    <x:row r="65">
      <x:c r="A65" s="2"/>
      <x:c r="E65" s="48"/>
    </x:row>
    <x:row r="66">
      <x:c r="A66" s="2"/>
      <x:c r="E66" s="48"/>
    </x:row>
    <x:row r="67">
      <x:c r="A67" s="2"/>
      <x:c r="E67" s="48"/>
    </x:row>
    <x:row r="68">
      <x:c r="A68" s="2"/>
      <x:c r="E68" s="48"/>
    </x:row>
    <x:row r="69">
      <x:c r="A69" s="2"/>
      <x:c r="E69" s="48"/>
    </x:row>
    <x:row r="70">
      <x:c r="A70" s="2"/>
      <x:c r="E70" s="48"/>
    </x:row>
    <x:row r="71">
      <x:c r="A71" s="2"/>
      <x:c r="E71" s="48"/>
    </x:row>
    <x:row r="72">
      <x:c r="A72" s="2"/>
      <x:c r="E72" s="48"/>
    </x:row>
    <x:row r="73">
      <x:c r="A73" s="2"/>
      <x:c r="E73" s="48"/>
    </x:row>
    <x:row r="74">
      <x:c r="A74" s="2"/>
      <x:c r="E74" s="48"/>
    </x:row>
    <x:row r="75">
      <x:c r="A75" s="2"/>
      <x:c r="E75" s="48"/>
    </x:row>
    <x:row r="76">
      <x:c r="A76" s="2"/>
      <x:c r="E76" s="48"/>
    </x:row>
    <x:row r="77">
      <x:c r="A77" s="2"/>
      <x:c r="E77" s="48"/>
    </x:row>
    <x:row r="78">
      <x:c r="A78" s="2"/>
      <x:c r="E78" s="48"/>
    </x:row>
    <x:row r="79">
      <x:c r="A79" s="2"/>
      <x:c r="E79" s="48"/>
    </x:row>
    <x:row r="80">
      <x:c r="A80" s="2"/>
      <x:c r="E80" s="48"/>
    </x:row>
    <x:row r="81">
      <x:c r="A81" s="2"/>
      <x:c r="E81" s="48"/>
    </x:row>
    <x:row r="82">
      <x:c r="A82" s="2"/>
      <x:c r="E82" s="48"/>
    </x:row>
    <x:row r="83">
      <x:c r="A83" s="2"/>
      <x:c r="E83" s="48"/>
    </x:row>
    <x:row r="84">
      <x:c r="A84" s="2"/>
      <x:c r="E84" s="48"/>
    </x:row>
    <x:row r="85">
      <x:c r="A85" s="2"/>
      <x:c r="E85" s="48"/>
    </x:row>
    <x:row r="86">
      <x:c r="A86" s="2"/>
      <x:c r="E86" s="48"/>
    </x:row>
    <x:row r="87">
      <x:c r="A87" s="2"/>
      <x:c r="E87" s="48"/>
    </x:row>
    <x:row r="88">
      <x:c r="A88" s="2"/>
      <x:c r="E88" s="48"/>
    </x:row>
    <x:row r="89">
      <x:c r="A89" s="2"/>
      <x:c r="E89" s="48"/>
    </x:row>
    <x:row r="90">
      <x:c r="A90" s="2"/>
      <x:c r="E90" s="48"/>
    </x:row>
    <x:row r="91">
      <x:c r="A91" s="2"/>
      <x:c r="E91" s="48"/>
    </x:row>
    <x:row r="92">
      <x:c r="A92" s="2"/>
      <x:c r="E92" s="48"/>
    </x:row>
    <x:row r="93">
      <x:c r="A93" s="2"/>
      <x:c r="E93" s="48"/>
    </x:row>
    <x:row r="94">
      <x:c r="A94" s="2"/>
      <x:c r="E94" s="48"/>
    </x:row>
    <x:row r="95">
      <x:c r="A95" s="2"/>
      <x:c r="E95" s="48"/>
    </x:row>
    <x:row r="96">
      <x:c r="A96" s="2"/>
      <x:c r="E96" s="48"/>
    </x:row>
    <x:row r="97">
      <x:c r="A97" s="2"/>
      <x:c r="E97" s="48"/>
    </x:row>
    <x:row r="98">
      <x:c r="A98" s="2"/>
      <x:c r="E98" s="48"/>
    </x:row>
    <x:row r="99">
      <x:c r="A99" s="2"/>
      <x:c r="E99" s="48"/>
    </x:row>
    <x:row r="100">
      <x:c r="A100" s="2"/>
      <x:c r="E100" s="48"/>
    </x:row>
    <x:row r="101">
      <x:c r="A101" s="2"/>
      <x:c r="E101" s="48"/>
    </x:row>
    <x:row r="102">
      <x:c r="A102" s="2"/>
      <x:c r="E102" s="48"/>
    </x:row>
    <x:row r="103">
      <x:c r="A103" s="2"/>
      <x:c r="E103" s="48"/>
    </x:row>
    <x:row r="104">
      <x:c r="A104" s="2"/>
      <x:c r="E104" s="48"/>
    </x:row>
    <x:row r="105">
      <x:c r="A105" s="2"/>
      <x:c r="E105" s="48"/>
    </x:row>
    <x:row r="106">
      <x:c r="A106" s="2"/>
      <x:c r="E106" s="48"/>
    </x:row>
    <x:row r="107">
      <x:c r="A107" s="2"/>
      <x:c r="E107" s="48"/>
    </x:row>
    <x:row r="108">
      <x:c r="A108" s="2"/>
      <x:c r="E108" s="48"/>
    </x:row>
    <x:row r="109">
      <x:c r="A109" s="2"/>
      <x:c r="E109" s="48"/>
    </x:row>
    <x:row r="110">
      <x:c r="A110" s="2"/>
      <x:c r="E110" s="48"/>
    </x:row>
    <x:row r="111">
      <x:c r="A111" s="2"/>
      <x:c r="E111" s="48"/>
    </x:row>
    <x:row r="112">
      <x:c r="A112" s="2"/>
      <x:c r="E112" s="48"/>
    </x:row>
    <x:row r="113">
      <x:c r="A113" s="2"/>
      <x:c r="E113" s="48"/>
    </x:row>
    <x:row r="114">
      <x:c r="A114" s="2"/>
      <x:c r="E114" s="48"/>
    </x:row>
    <x:row r="115">
      <x:c r="A115" s="2"/>
      <x:c r="E115" s="48"/>
    </x:row>
    <x:row r="116">
      <x:c r="A116" s="2"/>
      <x:c r="E116" s="48"/>
    </x:row>
    <x:row r="117">
      <x:c r="A117" s="2"/>
      <x:c r="E117" s="48"/>
    </x:row>
    <x:row r="118">
      <x:c r="A118" s="2"/>
      <x:c r="E118" s="48"/>
    </x:row>
    <x:row r="119">
      <x:c r="A119" s="2"/>
      <x:c r="E119" s="48"/>
    </x:row>
    <x:row r="120">
      <x:c r="A120" s="2"/>
      <x:c r="E120" s="48"/>
    </x:row>
    <x:row r="121">
      <x:c r="A121" s="2"/>
      <x:c r="E121" s="48"/>
    </x:row>
    <x:row r="122">
      <x:c r="A122" s="2"/>
      <x:c r="E122" s="48"/>
    </x:row>
    <x:row r="123">
      <x:c r="A123" s="2"/>
      <x:c r="E123" s="48"/>
    </x:row>
    <x:row r="124">
      <x:c r="A124" s="2"/>
      <x:c r="E124" s="48"/>
    </x:row>
    <x:row r="125">
      <x:c r="A125" s="2"/>
      <x:c r="E125" s="48"/>
    </x:row>
    <x:row r="126">
      <x:c r="A126" s="2"/>
      <x:c r="E126" s="48"/>
    </x:row>
    <x:row r="127">
      <x:c r="A127" s="2"/>
      <x:c r="E127" s="48"/>
    </x:row>
    <x:row r="128">
      <x:c r="A128" s="2"/>
      <x:c r="E128" s="48"/>
    </x:row>
    <x:row r="129">
      <x:c r="A129" s="2"/>
      <x:c r="E129" s="48"/>
    </x:row>
    <x:row r="130">
      <x:c r="A130" s="2"/>
      <x:c r="E130" s="48"/>
    </x:row>
    <x:row r="131">
      <x:c r="A131" s="2"/>
      <x:c r="E131" s="48"/>
    </x:row>
    <x:row r="132">
      <x:c r="A132" s="2"/>
      <x:c r="E132" s="48"/>
    </x:row>
    <x:row r="133">
      <x:c r="A133" s="2"/>
      <x:c r="E133" s="48"/>
    </x:row>
    <x:row r="134">
      <x:c r="A134" s="2"/>
      <x:c r="E134" s="48"/>
    </x:row>
    <x:row r="135">
      <x:c r="A135" s="2"/>
      <x:c r="E135" s="48"/>
    </x:row>
    <x:row r="136">
      <x:c r="A136" s="2"/>
      <x:c r="E136" s="48"/>
    </x:row>
    <x:row r="137">
      <x:c r="A137" s="2"/>
      <x:c r="E137" s="48"/>
    </x:row>
    <x:row r="138">
      <x:c r="A138" s="2"/>
      <x:c r="E138" s="48"/>
    </x:row>
    <x:row r="139">
      <x:c r="A139" s="2"/>
      <x:c r="E139" s="48"/>
    </x:row>
    <x:row r="140">
      <x:c r="A140" s="2"/>
      <x:c r="E140" s="48"/>
    </x:row>
    <x:row r="141">
      <x:c r="A141" s="2"/>
      <x:c r="E141" s="48"/>
    </x:row>
    <x:row r="142">
      <x:c r="A142" s="2"/>
      <x:c r="E142" s="48"/>
    </x:row>
    <x:row r="143">
      <x:c r="A143" s="2"/>
      <x:c r="E143" s="48"/>
    </x:row>
    <x:row r="144">
      <x:c r="A144" s="2"/>
      <x:c r="E144" s="48"/>
    </x:row>
    <x:row r="145">
      <x:c r="A145" s="2"/>
      <x:c r="E145" s="48"/>
    </x:row>
    <x:row r="146">
      <x:c r="A146" s="2"/>
      <x:c r="E146" s="48"/>
    </x:row>
    <x:row r="147">
      <x:c r="A147" s="2"/>
      <x:c r="E147" s="48"/>
    </x:row>
    <x:row r="148">
      <x:c r="A148" s="2"/>
      <x:c r="E148" s="48"/>
    </x:row>
    <x:row r="149">
      <x:c r="A149" s="2"/>
      <x:c r="E149" s="48"/>
    </x:row>
    <x:row r="150">
      <x:c r="A150" s="2"/>
      <x:c r="E150" s="48"/>
    </x:row>
    <x:row r="151">
      <x:c r="A151" s="2"/>
      <x:c r="E151" s="48"/>
    </x:row>
    <x:row r="152">
      <x:c r="A152" s="2"/>
      <x:c r="E152" s="48"/>
    </x:row>
    <x:row r="153">
      <x:c r="A153" s="2"/>
      <x:c r="E153" s="48"/>
    </x:row>
    <x:row r="154">
      <x:c r="A154" s="2"/>
      <x:c r="E154" s="48"/>
    </x:row>
    <x:row r="155">
      <x:c r="A155" s="2"/>
      <x:c r="E155" s="48"/>
    </x:row>
    <x:row r="156">
      <x:c r="A156" s="2"/>
      <x:c r="E156" s="48"/>
    </x:row>
    <x:row r="157">
      <x:c r="A157" s="2"/>
      <x:c r="E157" s="48"/>
    </x:row>
    <x:row r="158">
      <x:c r="A158" s="2"/>
      <x:c r="E158" s="48"/>
    </x:row>
    <x:row r="159">
      <x:c r="A159" s="2"/>
      <x:c r="E159" s="48"/>
    </x:row>
    <x:row r="160">
      <x:c r="A160" s="2"/>
      <x:c r="E160" s="48"/>
    </x:row>
    <x:row r="161">
      <x:c r="A161" s="2"/>
      <x:c r="E161" s="48"/>
    </x:row>
    <x:row r="162">
      <x:c r="A162" s="2"/>
      <x:c r="E162" s="48"/>
    </x:row>
    <x:row r="163">
      <x:c r="A163" s="2"/>
      <x:c r="E163" s="48"/>
    </x:row>
    <x:row r="164">
      <x:c r="A164" s="2"/>
      <x:c r="E164" s="48"/>
    </x:row>
    <x:row r="165">
      <x:c r="A165" s="2"/>
      <x:c r="E165" s="48"/>
    </x:row>
    <x:row r="166">
      <x:c r="A166" s="2"/>
      <x:c r="E166" s="48"/>
    </x:row>
    <x:row r="167">
      <x:c r="A167" s="2"/>
      <x:c r="E167" s="48"/>
    </x:row>
    <x:row r="168">
      <x:c r="A168" s="2"/>
      <x:c r="E168" s="48"/>
    </x:row>
    <x:row r="169">
      <x:c r="A169" s="2"/>
      <x:c r="E169" s="48"/>
    </x:row>
    <x:row r="170">
      <x:c r="A170" s="2"/>
      <x:c r="E170" s="48"/>
    </x:row>
    <x:row r="171">
      <x:c r="A171" s="2"/>
      <x:c r="E171" s="48"/>
    </x:row>
    <x:row r="172">
      <x:c r="A172" s="2"/>
      <x:c r="E172" s="48"/>
    </x:row>
    <x:row r="173">
      <x:c r="A173" s="2"/>
      <x:c r="E173" s="48"/>
    </x:row>
    <x:row r="174">
      <x:c r="A174" s="2"/>
      <x:c r="E174" s="48"/>
    </x:row>
    <x:row r="175">
      <x:c r="A175" s="2"/>
      <x:c r="E175" s="48"/>
    </x:row>
    <x:row r="176">
      <x:c r="A176" s="2"/>
      <x:c r="E176" s="48"/>
    </x:row>
    <x:row r="177">
      <x:c r="A177" s="2"/>
      <x:c r="E177" s="48"/>
    </x:row>
    <x:row r="178">
      <x:c r="A178" s="2"/>
      <x:c r="E178" s="48"/>
    </x:row>
    <x:row r="179">
      <x:c r="A179" s="2"/>
      <x:c r="E179" s="48"/>
    </x:row>
    <x:row r="180">
      <x:c r="A180" s="2"/>
      <x:c r="E180" s="48"/>
    </x:row>
    <x:row r="181">
      <x:c r="A181" s="2"/>
      <x:c r="E181" s="48"/>
    </x:row>
    <x:row r="182">
      <x:c r="A182" s="2"/>
      <x:c r="E182" s="48"/>
    </x:row>
    <x:row r="183">
      <x:c r="A183" s="2"/>
      <x:c r="E183" s="48"/>
    </x:row>
    <x:row r="184">
      <x:c r="A184" s="2"/>
      <x:c r="E184" s="48"/>
    </x:row>
    <x:row r="185">
      <x:c r="A185" s="2"/>
      <x:c r="E185" s="48"/>
    </x:row>
    <x:row r="186">
      <x:c r="A186" s="2"/>
      <x:c r="E186" s="48"/>
    </x:row>
    <x:row r="187">
      <x:c r="A187" s="2"/>
      <x:c r="E187" s="48"/>
    </x:row>
    <x:row r="188">
      <x:c r="A188" s="2"/>
      <x:c r="E188" s="48"/>
    </x:row>
    <x:row r="189">
      <x:c r="A189" s="2"/>
      <x:c r="E189" s="48"/>
    </x:row>
    <x:row r="190">
      <x:c r="A190" s="2"/>
      <x:c r="E190" s="48"/>
    </x:row>
    <x:row r="191">
      <x:c r="A191" s="2"/>
      <x:c r="E191" s="48"/>
    </x:row>
    <x:row r="192">
      <x:c r="A192" s="2"/>
      <x:c r="E192" s="48"/>
    </x:row>
    <x:row r="193">
      <x:c r="A193" s="2"/>
      <x:c r="E193" s="48"/>
    </x:row>
    <x:row r="194">
      <x:c r="A194" s="2"/>
      <x:c r="E194" s="48"/>
    </x:row>
    <x:row r="195">
      <x:c r="A195" s="2"/>
      <x:c r="E195" s="48"/>
    </x:row>
    <x:row r="196">
      <x:c r="A196" s="2"/>
      <x:c r="E196" s="48"/>
    </x:row>
    <x:row r="197">
      <x:c r="A197" s="2"/>
      <x:c r="E197" s="48"/>
    </x:row>
    <x:row r="198">
      <x:c r="A198" s="2"/>
      <x:c r="E198" s="48"/>
    </x:row>
    <x:row r="199">
      <x:c r="A199" s="2"/>
      <x:c r="E199" s="48"/>
    </x:row>
    <x:row r="200">
      <x:c r="A200" s="2"/>
      <x:c r="E200" s="48"/>
    </x:row>
    <x:row r="201">
      <x:c r="A201" s="2"/>
      <x:c r="E201" s="48"/>
    </x:row>
    <x:row r="202">
      <x:c r="A202" s="2"/>
    </x:row>
    <x:row r="203">
      <x:c r="A203" s="2"/>
    </x:row>
    <x:row r="204">
      <x:c r="A204" s="2"/>
    </x:row>
    <x:row r="205">
      <x:c r="A205" s="2"/>
    </x:row>
    <x:row r="206">
      <x:c r="A206" s="2"/>
    </x:row>
    <x:row r="207">
      <x:c r="A207" s="2"/>
    </x:row>
    <x:row r="208">
      <x:c r="A208" s="2"/>
    </x:row>
    <x:row r="209">
      <x:c r="A209" s="2"/>
    </x:row>
    <x:row r="210">
      <x:c r="A210" s="2"/>
    </x:row>
    <x:row r="211">
      <x:c r="A211" s="2"/>
    </x:row>
    <x:row r="212">
      <x:c r="A212" s="2"/>
    </x:row>
    <x:row r="213">
      <x:c r="A213" s="2"/>
    </x:row>
    <x:row r="214">
      <x:c r="A214" s="2"/>
    </x:row>
    <x:row r="215">
      <x:c r="A215" s="2"/>
    </x:row>
    <x:row r="216">
      <x:c r="A216" s="2"/>
    </x:row>
    <x:row r="217">
      <x:c r="A217" s="2"/>
    </x:row>
    <x:row r="218">
      <x:c r="A218" s="2"/>
    </x:row>
    <x:row r="219">
      <x:c r="A219" s="2"/>
    </x:row>
    <x:row r="220">
      <x:c r="A220" s="2"/>
    </x:row>
    <x:row r="221">
      <x:c r="A221" s="2"/>
    </x:row>
    <x:row r="222">
      <x:c r="A222" s="2"/>
    </x:row>
    <x:row r="223">
      <x:c r="A223" s="2"/>
    </x:row>
    <x:row r="224">
      <x:c r="A224" s="2"/>
    </x:row>
    <x:row r="225">
      <x:c r="A225" s="2"/>
    </x:row>
    <x:row r="226">
      <x:c r="A226" s="2"/>
    </x:row>
    <x:row r="227">
      <x:c r="A227" s="2"/>
    </x:row>
    <x:row r="228">
      <x:c r="A228" s="2"/>
    </x:row>
    <x:row r="229">
      <x:c r="A229" s="2"/>
    </x:row>
    <x:row r="230">
      <x:c r="A230" s="2"/>
    </x:row>
    <x:row r="231">
      <x:c r="A231" s="2"/>
    </x:row>
    <x:row r="232">
      <x:c r="A232" s="2"/>
    </x:row>
    <x:row r="233">
      <x:c r="A233" s="2"/>
    </x:row>
    <x:row r="234">
      <x:c r="A234" s="2"/>
    </x:row>
    <x:row r="235">
      <x:c r="A235" s="2"/>
    </x:row>
    <x:row r="236">
      <x:c r="A236" s="2"/>
    </x:row>
    <x:row r="237">
      <x:c r="A237" s="2"/>
    </x:row>
    <x:row r="238">
      <x:c r="A238" s="2"/>
    </x:row>
    <x:row r="239">
      <x:c r="A239" s="2"/>
    </x:row>
    <x:row r="240">
      <x:c r="A240" s="2"/>
    </x:row>
    <x:row r="241">
      <x:c r="A241" s="2"/>
    </x:row>
    <x:row r="242">
      <x:c r="A242" s="2"/>
    </x:row>
    <x:row r="243">
      <x:c r="A243" s="2"/>
    </x:row>
    <x:row r="244">
      <x:c r="A244" s="2"/>
    </x:row>
    <x:row r="245">
      <x:c r="A245" s="2"/>
    </x:row>
    <x:row r="246">
      <x:c r="A246" s="2"/>
    </x:row>
    <x:row r="247">
      <x:c r="A247" s="2"/>
    </x:row>
    <x:row r="248">
      <x:c r="A248" s="2"/>
    </x:row>
    <x:row r="249">
      <x:c r="A249" s="2"/>
    </x:row>
    <x:row r="250">
      <x:c r="A250" s="2"/>
    </x:row>
    <x:row r="251">
      <x:c r="A251" s="2"/>
    </x:row>
    <x:row r="252">
      <x:c r="A252" s="2"/>
    </x:row>
    <x:row r="253">
      <x:c r="A253" s="2"/>
    </x:row>
    <x:row r="254">
      <x:c r="A254" s="2"/>
    </x:row>
    <x:row r="255">
      <x:c r="A255" s="2"/>
    </x:row>
    <x:row r="256">
      <x:c r="A256" s="2"/>
    </x:row>
    <x:row r="257">
      <x:c r="A257" s="2"/>
    </x:row>
    <x:row r="258">
      <x:c r="A258" s="2"/>
    </x:row>
    <x:row r="259">
      <x:c r="A259" s="2"/>
    </x:row>
    <x:row r="260">
      <x:c r="A260" s="2"/>
    </x:row>
    <x:row r="261">
      <x:c r="A261" s="2"/>
    </x:row>
    <x:row r="262">
      <x:c r="A262" s="2"/>
    </x:row>
    <x:row r="263">
      <x:c r="A263" s="2"/>
    </x:row>
    <x:row r="264">
      <x:c r="A264" s="2"/>
    </x:row>
    <x:row r="265">
      <x:c r="A265" s="2"/>
    </x:row>
    <x:row r="266">
      <x:c r="A266" s="2"/>
    </x:row>
    <x:row r="267">
      <x:c r="A267" s="2"/>
    </x:row>
    <x:row r="268">
      <x:c r="A268" s="2"/>
    </x:row>
    <x:row r="269">
      <x:c r="A269" s="2"/>
    </x:row>
    <x:row r="270">
      <x:c r="A270" s="2"/>
    </x:row>
    <x:row r="271">
      <x:c r="A271" s="2"/>
    </x:row>
    <x:row r="272">
      <x:c r="A272" s="2"/>
    </x:row>
    <x:row r="273">
      <x:c r="A273" s="2"/>
    </x:row>
    <x:row r="274">
      <x:c r="A274" s="2"/>
    </x:row>
    <x:row r="275">
      <x:c r="A275" s="2"/>
    </x:row>
    <x:row r="276">
      <x:c r="A276" s="2"/>
    </x:row>
    <x:row r="277">
      <x:c r="A277" s="2"/>
    </x:row>
    <x:row r="278">
      <x:c r="A278" s="2"/>
    </x:row>
    <x:row r="279">
      <x:c r="A279" s="2"/>
    </x:row>
    <x:row r="280">
      <x:c r="A280" s="2"/>
    </x:row>
    <x:row r="281">
      <x:c r="A281" s="2"/>
    </x:row>
    <x:row r="282">
      <x:c r="A282" s="2"/>
    </x:row>
    <x:row r="283">
      <x:c r="A283" s="2"/>
    </x:row>
    <x:row r="284">
      <x:c r="A284" s="2"/>
    </x:row>
    <x:row r="285">
      <x:c r="A285" s="2"/>
    </x:row>
    <x:row r="286">
      <x:c r="A286" s="2"/>
    </x:row>
    <x:row r="287">
      <x:c r="A287" s="2"/>
    </x:row>
    <x:row r="288">
      <x:c r="A288" s="2"/>
    </x:row>
    <x:row r="289">
      <x:c r="A289" s="2"/>
    </x:row>
    <x:row r="290">
      <x:c r="A290" s="2"/>
    </x:row>
    <x:row r="291">
      <x:c r="A291" s="2"/>
    </x:row>
    <x:row r="292">
      <x:c r="A292" s="2"/>
    </x:row>
    <x:row r="293">
      <x:c r="A293" s="2"/>
    </x:row>
    <x:row r="294">
      <x:c r="A294" s="2"/>
    </x:row>
    <x:row r="295">
      <x:c r="A295" s="2"/>
    </x:row>
    <x:row r="296">
      <x:c r="A296" s="2"/>
    </x:row>
    <x:row r="297">
      <x:c r="A297" s="2"/>
    </x:row>
    <x:row r="298">
      <x:c r="A298" s="2"/>
    </x:row>
    <x:row r="299">
      <x:c r="A299" s="2"/>
    </x:row>
    <x:row r="300">
      <x:c r="A300" s="2"/>
    </x:row>
    <x:row r="301">
      <x:c r="A301" s="2"/>
    </x:row>
  </x:sheetData>
  <x:dataValidations count="1">
    <x:dataValidation type="list" sqref="C2:C201">
      <x:formula1>"Entrada,Salida"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f46802c24d4c9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0" hidden="0" customWidth="1"/>
    <x:col min="5" max="5" width="18" hidden="0" customWidth="1"/>
    <x:col min="6" max="6" width="20" hidden="0" customWidth="1"/>
    <x:col min="7" max="7" width="20" hidden="0" customWidth="1"/>
    <x:col min="8" max="8" width="15" hidden="0" customWidth="1"/>
    <x:col min="10" max="10" width="18" hidden="0" customWidth="1"/>
    <x:col min="11" max="11" width="19" hidden="0" customWidth="1"/>
    <x:col min="12" max="12" width="19" hidden="0" customWidth="1"/>
  </x:cols>
  <x:sheetData>
    <x:row r="1" ht="34" customHeight="1">
      <x:c r="A1" s="43" t="str">
        <x:v>Medio</x:v>
      </x:c>
      <x:c r="B1" s="43" t="str">
        <x:v>Ventas sistema</x:v>
      </x:c>
      <x:c r="C1" s="43" t="str">
        <x:v>Diferencia</x:v>
      </x:c>
      <x:c r="E1" t="str">
        <x:v>Fecha</x:v>
      </x:c>
      <x:c r="F1" t="str">
        <x:v>Ventas</x:v>
      </x:c>
      <x:c r="G1" t="str">
        <x:v>Diferencia</x:v>
      </x:c>
      <x:c r="H1" t="str">
        <x:v>Cierres</x:v>
      </x:c>
      <x:c r="J1" t="str">
        <x:v>Fecha cierre</x:v>
      </x:c>
      <x:c r="K1" t="str">
        <x:v>Ventas</x:v>
      </x:c>
      <x:c r="L1" t="str">
        <x:v>Diferencia</x:v>
      </x:c>
    </x:row>
    <x:row r="2">
      <x:c r="A2" t="str">
        <x:v>Efectivo</x:v>
      </x:c>
      <x:c r="B2" t="n">
        <x:f>SUMIFS('Ventas por medio'!$D$2:$D$301,'Ventas por medio'!$C$2:$C$301,A2,'Ventas por medio'!$A$2:$A$301,"&gt;="&amp;Dashboard!$E$4,'Ventas por medio'!$A$2:$A$301,"&lt;="&amp;Dashboard!$G$4)</x:f>
        <x:v>3785</x:v>
      </x:c>
      <x:c r="C2" t="n">
        <x:f>SUMIFS('Ventas por medio'!$F$2:$F$301,'Ventas por medio'!$C$2:$C$301,A2,'Ventas por medio'!$A$2:$A$301,"&gt;="&amp;Dashboard!$E$4,'Ventas por medio'!$A$2:$A$301,"&lt;="&amp;Dashboard!$G$4)</x:f>
        <x:v>0</x:v>
      </x:c>
      <x:c r="E2" t="n">
        <x:f>IF(Dashboard!$E$4+0&gt;Dashboard!$G$4,"",Dashboard!$E$4+0)</x:f>
        <x:v>36526</x:v>
      </x:c>
      <x:c r="F2" t="n">
        <x:f>IF(E2="","",SUMIFS('Ventas por medio'!$D$2:$D$301,'Ventas por medio'!$A$2:$A$301,E2))</x:f>
        <x:v>0</x:v>
      </x:c>
      <x:c r="G2" t="n">
        <x:f>IF(E2="","",SUMIFS('Cierres diarios'!$L$2:$L$101,'Cierres diarios'!$A$2:$A$101,E2))</x:f>
        <x:v>0</x:v>
      </x:c>
      <x:c r="H2" t="n">
        <x:f>IF(E2="","",COUNTIF('Cierres diarios'!$A$2:$A$101,E2))</x:f>
        <x:v>0</x:v>
      </x:c>
      <x:c r="J2" s="2" t="n">
        <x:f>'Cierres diarios'!A2</x:f>
        <x:v>46289</x:v>
      </x:c>
      <x:c r="K2" t="n">
        <x:f>IF(OR(J2&lt;Dashboard!$E$4,J2&gt;Dashboard!$G$4),0,SUMIFS('Ventas por medio'!$D$2:$D$301,'Ventas por medio'!$A$2:$A$301,J2))</x:f>
        <x:v>1550</x:v>
      </x:c>
      <x:c r="L2" t="n">
        <x:f>IF(OR(J2&lt;Dashboard!$E$4,J2&gt;Dashboard!$G$4),0,SUMIFS('Cierres diarios'!$L$2:$L$101,'Cierres diarios'!$A$2:$A$101,J2))</x:f>
        <x:v>-5</x:v>
      </x:c>
    </x:row>
    <x:row r="3">
      <x:c r="A3" t="str">
        <x:v>Yape</x:v>
      </x:c>
      <x:c r="B3" t="n">
        <x:f>SUMIFS('Ventas por medio'!$D$2:$D$301,'Ventas por medio'!$C$2:$C$301,A3,'Ventas por medio'!$A$2:$A$301,"&gt;="&amp;Dashboard!$E$4,'Ventas por medio'!$A$2:$A$301,"&lt;="&amp;Dashboard!$G$4)</x:f>
        <x:v>1340</x:v>
      </x:c>
      <x:c r="C3" t="n">
        <x:f>SUMIFS('Ventas por medio'!$F$2:$F$301,'Ventas por medio'!$C$2:$C$301,A3,'Ventas por medio'!$A$2:$A$301,"&gt;="&amp;Dashboard!$E$4,'Ventas por medio'!$A$2:$A$301,"&lt;="&amp;Dashboard!$G$4)</x:f>
        <x:v>-3</x:v>
      </x:c>
      <x:c r="E3" t="n">
        <x:f>IF(Dashboard!$E$4+1&gt;Dashboard!$G$4,"",Dashboard!$E$4+1)</x:f>
        <x:v>36527</x:v>
      </x:c>
      <x:c r="F3" t="n">
        <x:f>IF(E3="","",SUMIFS('Ventas por medio'!$D$2:$D$301,'Ventas por medio'!$A$2:$A$301,E3))</x:f>
        <x:v>0</x:v>
      </x:c>
      <x:c r="G3" t="n">
        <x:f>IF(E3="","",SUMIFS('Cierres diarios'!$L$2:$L$101,'Cierres diarios'!$A$2:$A$101,E3))</x:f>
        <x:v>0</x:v>
      </x:c>
      <x:c r="H3" t="n">
        <x:f>IF(E3="","",COUNTIF('Cierres diarios'!$A$2:$A$101,E3))</x:f>
        <x:v>0</x:v>
      </x:c>
      <x:c r="J3" s="2" t="n">
        <x:f>'Cierres diarios'!A3</x:f>
        <x:v>46290</x:v>
      </x:c>
      <x:c r="K3" t="n">
        <x:f>IF(OR(J3&lt;Dashboard!$E$4,J3&gt;Dashboard!$G$4),0,SUMIFS('Ventas por medio'!$D$2:$D$301,'Ventas por medio'!$A$2:$A$301,J3))</x:f>
        <x:v>1790</x:v>
      </x:c>
      <x:c r="L3" t="n">
        <x:f>IF(OR(J3&lt;Dashboard!$E$4,J3&gt;Dashboard!$G$4),0,SUMIFS('Cierres diarios'!$L$2:$L$101,'Cierres diarios'!$A$2:$A$101,J3))</x:f>
        <x:v>0</x:v>
      </x:c>
    </x:row>
    <x:row r="4">
      <x:c r="A4" t="str">
        <x:v>Plin</x:v>
      </x:c>
      <x:c r="B4" t="n">
        <x:f>SUMIFS('Ventas por medio'!$D$2:$D$301,'Ventas por medio'!$C$2:$C$301,A4,'Ventas por medio'!$A$2:$A$301,"&gt;="&amp;Dashboard!$E$4,'Ventas por medio'!$A$2:$A$301,"&lt;="&amp;Dashboard!$G$4)</x:f>
        <x:v>595</x:v>
      </x:c>
      <x:c r="C4" t="n">
        <x:f>SUMIFS('Ventas por medio'!$F$2:$F$301,'Ventas por medio'!$C$2:$C$301,A4,'Ventas por medio'!$A$2:$A$301,"&gt;="&amp;Dashboard!$E$4,'Ventas por medio'!$A$2:$A$301,"&lt;="&amp;Dashboard!$G$4)</x:f>
        <x:v>0</x:v>
      </x:c>
      <x:c r="E4" t="n">
        <x:f>IF(Dashboard!$E$4+2&gt;Dashboard!$G$4,"",Dashboard!$E$4+2)</x:f>
        <x:v>36528</x:v>
      </x:c>
      <x:c r="F4" t="n">
        <x:f>IF(E4="","",SUMIFS('Ventas por medio'!$D$2:$D$301,'Ventas por medio'!$A$2:$A$301,E4))</x:f>
        <x:v>0</x:v>
      </x:c>
      <x:c r="G4" t="n">
        <x:f>IF(E4="","",SUMIFS('Cierres diarios'!$L$2:$L$101,'Cierres diarios'!$A$2:$A$101,E4))</x:f>
        <x:v>0</x:v>
      </x:c>
      <x:c r="H4" t="n">
        <x:f>IF(E4="","",COUNTIF('Cierres diarios'!$A$2:$A$101,E4))</x:f>
        <x:v>0</x:v>
      </x:c>
      <x:c r="J4" s="2" t="n">
        <x:f>'Cierres diarios'!A4</x:f>
        <x:v>46291</x:v>
      </x:c>
      <x:c r="K4" t="n">
        <x:f>IF(OR(J4&lt;Dashboard!$E$4,J4&gt;Dashboard!$G$4),0,SUMIFS('Ventas por medio'!$D$2:$D$301,'Ventas por medio'!$A$2:$A$301,J4))</x:f>
        <x:v>2305</x:v>
      </x:c>
      <x:c r="L4" t="n">
        <x:f>IF(OR(J4&lt;Dashboard!$E$4,J4&gt;Dashboard!$G$4),0,SUMIFS('Cierres diarios'!$L$2:$L$101,'Cierres diarios'!$A$2:$A$101,J4))</x:f>
        <x:v>-8</x:v>
      </x:c>
    </x:row>
    <x:row r="5">
      <x:c r="A5" t="str">
        <x:v>Tarjeta</x:v>
      </x:c>
      <x:c r="B5" t="n">
        <x:f>SUMIFS('Ventas por medio'!$D$2:$D$301,'Ventas por medio'!$C$2:$C$301,A5,'Ventas por medio'!$A$2:$A$301,"&gt;="&amp;Dashboard!$E$4,'Ventas por medio'!$A$2:$A$301,"&lt;="&amp;Dashboard!$G$4)</x:f>
        <x:v>2320</x:v>
      </x:c>
      <x:c r="C5" t="n">
        <x:f>SUMIFS('Ventas por medio'!$F$2:$F$301,'Ventas por medio'!$C$2:$C$301,A5,'Ventas por medio'!$A$2:$A$301,"&gt;="&amp;Dashboard!$E$4,'Ventas por medio'!$A$2:$A$301,"&lt;="&amp;Dashboard!$G$4)</x:f>
        <x:v>2</x:v>
      </x:c>
      <x:c r="E5" t="n">
        <x:f>IF(Dashboard!$E$4+3&gt;Dashboard!$G$4,"",Dashboard!$E$4+3)</x:f>
        <x:v>36529</x:v>
      </x:c>
      <x:c r="F5" t="n">
        <x:f>IF(E5="","",SUMIFS('Ventas por medio'!$D$2:$D$301,'Ventas por medio'!$A$2:$A$301,E5))</x:f>
        <x:v>0</x:v>
      </x:c>
      <x:c r="G5" t="n">
        <x:f>IF(E5="","",SUMIFS('Cierres diarios'!$L$2:$L$101,'Cierres diarios'!$A$2:$A$101,E5))</x:f>
        <x:v>0</x:v>
      </x:c>
      <x:c r="H5" t="n">
        <x:f>IF(E5="","",COUNTIF('Cierres diarios'!$A$2:$A$101,E5))</x:f>
        <x:v>0</x:v>
      </x:c>
      <x:c r="J5" s="2" t="n">
        <x:f>'Cierres diarios'!A5</x:f>
        <x:v>46292</x:v>
      </x:c>
      <x:c r="K5" t="n">
        <x:f>IF(OR(J5&lt;Dashboard!$E$4,J5&gt;Dashboard!$G$4),0,SUMIFS('Ventas por medio'!$D$2:$D$301,'Ventas por medio'!$A$2:$A$301,J5))</x:f>
        <x:v>2005</x:v>
      </x:c>
      <x:c r="L5" t="n">
        <x:f>IF(OR(J5&lt;Dashboard!$E$4,J5&gt;Dashboard!$G$4),0,SUMIFS('Cierres diarios'!$L$2:$L$101,'Cierres diarios'!$A$2:$A$101,J5))</x:f>
        <x:v>12</x:v>
      </x:c>
    </x:row>
    <x:row r="6">
      <x:c r="A6" t="str">
        <x:v>Transferencia</x:v>
      </x:c>
      <x:c r="B6" t="n">
        <x:f>SUMIFS('Ventas por medio'!$D$2:$D$301,'Ventas por medio'!$C$2:$C$301,A6,'Ventas por medio'!$A$2:$A$301,"&gt;="&amp;Dashboard!$E$4,'Ventas por medio'!$A$2:$A$301,"&lt;="&amp;Dashboard!$G$4)</x:f>
        <x:v>410</x:v>
      </x:c>
      <x:c r="C6" t="n">
        <x:f>SUMIFS('Ventas por medio'!$F$2:$F$301,'Ventas por medio'!$C$2:$C$301,A6,'Ventas por medio'!$A$2:$A$301,"&gt;="&amp;Dashboard!$E$4,'Ventas por medio'!$A$2:$A$301,"&lt;="&amp;Dashboard!$G$4)</x:f>
        <x:v>0</x:v>
      </x:c>
      <x:c r="E6" t="n">
        <x:f>IF(Dashboard!$E$4+4&gt;Dashboard!$G$4,"",Dashboard!$E$4+4)</x:f>
        <x:v>36530</x:v>
      </x:c>
      <x:c r="F6" t="n">
        <x:f>IF(E6="","",SUMIFS('Ventas por medio'!$D$2:$D$301,'Ventas por medio'!$A$2:$A$301,E6))</x:f>
        <x:v>0</x:v>
      </x:c>
      <x:c r="G6" t="n">
        <x:f>IF(E6="","",SUMIFS('Cierres diarios'!$L$2:$L$101,'Cierres diarios'!$A$2:$A$101,E6))</x:f>
        <x:v>0</x:v>
      </x:c>
      <x:c r="H6" t="n">
        <x:f>IF(E6="","",COUNTIF('Cierres diarios'!$A$2:$A$101,E6))</x:f>
        <x:v>0</x:v>
      </x:c>
      <x:c r="J6" s="2" t="n">
        <x:f>'Cierres diarios'!A6</x:f>
        <x:v>46293</x:v>
      </x:c>
      <x:c r="K6" t="n">
        <x:f>IF(OR(J6&lt;Dashboard!$E$4,J6&gt;Dashboard!$G$4),0,SUMIFS('Ventas por medio'!$D$2:$D$301,'Ventas por medio'!$A$2:$A$301,J6))</x:f>
        <x:v>1780</x:v>
      </x:c>
      <x:c r="L6" t="n">
        <x:f>IF(OR(J6&lt;Dashboard!$E$4,J6&gt;Dashboard!$G$4),0,SUMIFS('Cierres diarios'!$L$2:$L$101,'Cierres diarios'!$A$2:$A$101,J6))</x:f>
        <x:v>-5</x:v>
      </x:c>
    </x:row>
    <x:row r="7">
      <x:c r="A7" t="str">
        <x:v>Delivery</x:v>
      </x:c>
      <x:c r="B7" t="n">
        <x:f>SUMIFS('Ventas por medio'!$D$2:$D$301,'Ventas por medio'!$C$2:$C$301,A7,'Ventas por medio'!$A$2:$A$301,"&gt;="&amp;Dashboard!$E$4,'Ventas por medio'!$A$2:$A$301,"&lt;="&amp;Dashboard!$G$4)</x:f>
        <x:v>980</x:v>
      </x:c>
      <x:c r="C7" t="n">
        <x:f>SUMIFS('Ventas por medio'!$F$2:$F$301,'Ventas por medio'!$C$2:$C$301,A7,'Ventas por medio'!$A$2:$A$301,"&gt;="&amp;Dashboard!$E$4,'Ventas por medio'!$A$2:$A$301,"&lt;="&amp;Dashboard!$G$4)</x:f>
        <x:v>0</x:v>
      </x:c>
      <x:c r="E7" t="n">
        <x:f>IF(Dashboard!$E$4+5&gt;Dashboard!$G$4,"",Dashboard!$E$4+5)</x:f>
        <x:v>36531</x:v>
      </x:c>
      <x:c r="F7" t="n">
        <x:f>IF(E7="","",SUMIFS('Ventas por medio'!$D$2:$D$301,'Ventas por medio'!$A$2:$A$301,E7))</x:f>
        <x:v>0</x:v>
      </x:c>
      <x:c r="G7" t="n">
        <x:f>IF(E7="","",SUMIFS('Cierres diarios'!$L$2:$L$101,'Cierres diarios'!$A$2:$A$101,E7))</x:f>
        <x:v>0</x:v>
      </x:c>
      <x:c r="H7" t="n">
        <x:f>IF(E7="","",COUNTIF('Cierres diarios'!$A$2:$A$101,E7))</x:f>
        <x:v>0</x:v>
      </x:c>
    </x:row>
    <x:row r="8">
      <x:c r="E8" t="n">
        <x:f>IF(Dashboard!$E$4+6&gt;Dashboard!$G$4,"",Dashboard!$E$4+6)</x:f>
        <x:v>36532</x:v>
      </x:c>
      <x:c r="F8" t="n">
        <x:f>IF(E8="","",SUMIFS('Ventas por medio'!$D$2:$D$301,'Ventas por medio'!$A$2:$A$301,E8))</x:f>
        <x:v>0</x:v>
      </x:c>
      <x:c r="G8" t="n">
        <x:f>IF(E8="","",SUMIFS('Cierres diarios'!$L$2:$L$101,'Cierres diarios'!$A$2:$A$101,E8))</x:f>
        <x:v>0</x:v>
      </x:c>
      <x:c r="H8" t="n">
        <x:f>IF(E8="","",COUNTIF('Cierres diarios'!$A$2:$A$101,E8))</x:f>
        <x:v>0</x:v>
      </x:c>
    </x:row>
    <x:row r="9">
      <x:c r="E9" t="n">
        <x:f>IF(Dashboard!$E$4+7&gt;Dashboard!$G$4,"",Dashboard!$E$4+7)</x:f>
        <x:v>36533</x:v>
      </x:c>
      <x:c r="F9" t="n">
        <x:f>IF(E9="","",SUMIFS('Ventas por medio'!$D$2:$D$301,'Ventas por medio'!$A$2:$A$301,E9))</x:f>
        <x:v>0</x:v>
      </x:c>
      <x:c r="G9" t="n">
        <x:f>IF(E9="","",SUMIFS('Cierres diarios'!$L$2:$L$101,'Cierres diarios'!$A$2:$A$101,E9))</x:f>
        <x:v>0</x:v>
      </x:c>
      <x:c r="H9" t="n">
        <x:f>IF(E9="","",COUNTIF('Cierres diarios'!$A$2:$A$101,E9))</x:f>
        <x:v>0</x:v>
      </x:c>
    </x:row>
    <x:row r="10">
      <x:c r="E10" t="n">
        <x:f>IF(Dashboard!$E$4+8&gt;Dashboard!$G$4,"",Dashboard!$E$4+8)</x:f>
        <x:v>36534</x:v>
      </x:c>
      <x:c r="F10" t="n">
        <x:f>IF(E10="","",SUMIFS('Ventas por medio'!$D$2:$D$301,'Ventas por medio'!$A$2:$A$301,E10))</x:f>
        <x:v>0</x:v>
      </x:c>
      <x:c r="G10" t="n">
        <x:f>IF(E10="","",SUMIFS('Cierres diarios'!$L$2:$L$101,'Cierres diarios'!$A$2:$A$101,E10))</x:f>
        <x:v>0</x:v>
      </x:c>
      <x:c r="H10" t="n">
        <x:f>IF(E10="","",COUNTIF('Cierres diarios'!$A$2:$A$101,E10))</x:f>
        <x:v>0</x:v>
      </x:c>
    </x:row>
    <x:row r="11">
      <x:c r="E11" t="n">
        <x:f>IF(Dashboard!$E$4+9&gt;Dashboard!$G$4,"",Dashboard!$E$4+9)</x:f>
        <x:v>36535</x:v>
      </x:c>
      <x:c r="F11" t="n">
        <x:f>IF(E11="","",SUMIFS('Ventas por medio'!$D$2:$D$301,'Ventas por medio'!$A$2:$A$301,E11))</x:f>
        <x:v>0</x:v>
      </x:c>
      <x:c r="G11" t="n">
        <x:f>IF(E11="","",SUMIFS('Cierres diarios'!$L$2:$L$101,'Cierres diarios'!$A$2:$A$101,E11))</x:f>
        <x:v>0</x:v>
      </x:c>
      <x:c r="H11" t="n">
        <x:f>IF(E11="","",COUNTIF('Cierres diarios'!$A$2:$A$101,E11))</x:f>
        <x:v>0</x:v>
      </x:c>
    </x:row>
    <x:row r="12">
      <x:c r="E12" t="n">
        <x:f>IF(Dashboard!$E$4+10&gt;Dashboard!$G$4,"",Dashboard!$E$4+10)</x:f>
        <x:v>36536</x:v>
      </x:c>
      <x:c r="F12" t="n">
        <x:f>IF(E12="","",SUMIFS('Ventas por medio'!$D$2:$D$301,'Ventas por medio'!$A$2:$A$301,E12))</x:f>
        <x:v>0</x:v>
      </x:c>
      <x:c r="G12" t="n">
        <x:f>IF(E12="","",SUMIFS('Cierres diarios'!$L$2:$L$101,'Cierres diarios'!$A$2:$A$101,E12))</x:f>
        <x:v>0</x:v>
      </x:c>
      <x:c r="H12" t="n">
        <x:f>IF(E12="","",COUNTIF('Cierres diarios'!$A$2:$A$101,E12))</x:f>
        <x:v>0</x:v>
      </x:c>
    </x:row>
    <x:row r="13">
      <x:c r="E13" t="n">
        <x:f>IF(Dashboard!$E$4+11&gt;Dashboard!$G$4,"",Dashboard!$E$4+11)</x:f>
        <x:v>36537</x:v>
      </x:c>
      <x:c r="F13" t="n">
        <x:f>IF(E13="","",SUMIFS('Ventas por medio'!$D$2:$D$301,'Ventas por medio'!$A$2:$A$301,E13))</x:f>
        <x:v>0</x:v>
      </x:c>
      <x:c r="G13" t="n">
        <x:f>IF(E13="","",SUMIFS('Cierres diarios'!$L$2:$L$101,'Cierres diarios'!$A$2:$A$101,E13))</x:f>
        <x:v>0</x:v>
      </x:c>
      <x:c r="H13" t="n">
        <x:f>IF(E13="","",COUNTIF('Cierres diarios'!$A$2:$A$101,E13))</x:f>
        <x:v>0</x:v>
      </x:c>
    </x:row>
    <x:row r="14">
      <x:c r="E14" t="n">
        <x:f>IF(Dashboard!$E$4+12&gt;Dashboard!$G$4,"",Dashboard!$E$4+12)</x:f>
        <x:v>36538</x:v>
      </x:c>
      <x:c r="F14" t="n">
        <x:f>IF(E14="","",SUMIFS('Ventas por medio'!$D$2:$D$301,'Ventas por medio'!$A$2:$A$301,E14))</x:f>
        <x:v>0</x:v>
      </x:c>
      <x:c r="G14" t="n">
        <x:f>IF(E14="","",SUMIFS('Cierres diarios'!$L$2:$L$101,'Cierres diarios'!$A$2:$A$101,E14))</x:f>
        <x:v>0</x:v>
      </x:c>
      <x:c r="H14" t="n">
        <x:f>IF(E14="","",COUNTIF('Cierres diarios'!$A$2:$A$101,E14))</x:f>
        <x:v>0</x:v>
      </x:c>
    </x:row>
    <x:row r="15">
      <x:c r="E15" t="n">
        <x:f>IF(Dashboard!$E$4+13&gt;Dashboard!$G$4,"",Dashboard!$E$4+13)</x:f>
        <x:v>36539</x:v>
      </x:c>
      <x:c r="F15" t="n">
        <x:f>IF(E15="","",SUMIFS('Ventas por medio'!$D$2:$D$301,'Ventas por medio'!$A$2:$A$301,E15))</x:f>
        <x:v>0</x:v>
      </x:c>
      <x:c r="G15" t="n">
        <x:f>IF(E15="","",SUMIFS('Cierres diarios'!$L$2:$L$101,'Cierres diarios'!$A$2:$A$101,E15))</x:f>
        <x:v>0</x:v>
      </x:c>
      <x:c r="H15" t="n">
        <x:f>IF(E15="","",COUNTIF('Cierres diarios'!$A$2:$A$101,E15))</x:f>
        <x:v>0</x:v>
      </x:c>
    </x:row>
    <x:row r="16">
      <x:c r="E16" t="n">
        <x:f>IF(Dashboard!$E$4+14&gt;Dashboard!$G$4,"",Dashboard!$E$4+14)</x:f>
        <x:v>36540</x:v>
      </x:c>
      <x:c r="F16" t="n">
        <x:f>IF(E16="","",SUMIFS('Ventas por medio'!$D$2:$D$301,'Ventas por medio'!$A$2:$A$301,E16))</x:f>
        <x:v>0</x:v>
      </x:c>
      <x:c r="G16" t="n">
        <x:f>IF(E16="","",SUMIFS('Cierres diarios'!$L$2:$L$101,'Cierres diarios'!$A$2:$A$101,E16))</x:f>
        <x:v>0</x:v>
      </x:c>
      <x:c r="H16" t="n">
        <x:f>IF(E16="","",COUNTIF('Cierres diarios'!$A$2:$A$101,E16))</x:f>
        <x:v>0</x:v>
      </x:c>
    </x:row>
    <x:row r="17">
      <x:c r="E17" t="n">
        <x:f>IF(Dashboard!$E$4+15&gt;Dashboard!$G$4,"",Dashboard!$E$4+15)</x:f>
        <x:v>36541</x:v>
      </x:c>
      <x:c r="F17" t="n">
        <x:f>IF(E17="","",SUMIFS('Ventas por medio'!$D$2:$D$301,'Ventas por medio'!$A$2:$A$301,E17))</x:f>
        <x:v>0</x:v>
      </x:c>
      <x:c r="G17" t="n">
        <x:f>IF(E17="","",SUMIFS('Cierres diarios'!$L$2:$L$101,'Cierres diarios'!$A$2:$A$101,E17))</x:f>
        <x:v>0</x:v>
      </x:c>
      <x:c r="H17" t="n">
        <x:f>IF(E17="","",COUNTIF('Cierres diarios'!$A$2:$A$101,E17))</x:f>
        <x:v>0</x:v>
      </x:c>
    </x:row>
    <x:row r="18">
      <x:c r="E18" t="n">
        <x:f>IF(Dashboard!$E$4+16&gt;Dashboard!$G$4,"",Dashboard!$E$4+16)</x:f>
        <x:v>36542</x:v>
      </x:c>
      <x:c r="F18" t="n">
        <x:f>IF(E18="","",SUMIFS('Ventas por medio'!$D$2:$D$301,'Ventas por medio'!$A$2:$A$301,E18))</x:f>
        <x:v>0</x:v>
      </x:c>
      <x:c r="G18" t="n">
        <x:f>IF(E18="","",SUMIFS('Cierres diarios'!$L$2:$L$101,'Cierres diarios'!$A$2:$A$101,E18))</x:f>
        <x:v>0</x:v>
      </x:c>
      <x:c r="H18" t="n">
        <x:f>IF(E18="","",COUNTIF('Cierres diarios'!$A$2:$A$101,E18))</x:f>
        <x:v>0</x:v>
      </x:c>
    </x:row>
    <x:row r="19">
      <x:c r="E19" t="n">
        <x:f>IF(Dashboard!$E$4+17&gt;Dashboard!$G$4,"",Dashboard!$E$4+17)</x:f>
        <x:v>36543</x:v>
      </x:c>
      <x:c r="F19" t="n">
        <x:f>IF(E19="","",SUMIFS('Ventas por medio'!$D$2:$D$301,'Ventas por medio'!$A$2:$A$301,E19))</x:f>
        <x:v>0</x:v>
      </x:c>
      <x:c r="G19" t="n">
        <x:f>IF(E19="","",SUMIFS('Cierres diarios'!$L$2:$L$101,'Cierres diarios'!$A$2:$A$101,E19))</x:f>
        <x:v>0</x:v>
      </x:c>
      <x:c r="H19" t="n">
        <x:f>IF(E19="","",COUNTIF('Cierres diarios'!$A$2:$A$101,E19))</x:f>
        <x:v>0</x:v>
      </x:c>
    </x:row>
    <x:row r="20">
      <x:c r="E20" t="n">
        <x:f>IF(Dashboard!$E$4+18&gt;Dashboard!$G$4,"",Dashboard!$E$4+18)</x:f>
        <x:v>36544</x:v>
      </x:c>
      <x:c r="F20" t="n">
        <x:f>IF(E20="","",SUMIFS('Ventas por medio'!$D$2:$D$301,'Ventas por medio'!$A$2:$A$301,E20))</x:f>
        <x:v>0</x:v>
      </x:c>
      <x:c r="G20" t="n">
        <x:f>IF(E20="","",SUMIFS('Cierres diarios'!$L$2:$L$101,'Cierres diarios'!$A$2:$A$101,E20))</x:f>
        <x:v>0</x:v>
      </x:c>
      <x:c r="H20" t="n">
        <x:f>IF(E20="","",COUNTIF('Cierres diarios'!$A$2:$A$101,E20))</x:f>
        <x:v>0</x:v>
      </x:c>
    </x:row>
    <x:row r="21">
      <x:c r="E21" t="n">
        <x:f>IF(Dashboard!$E$4+19&gt;Dashboard!$G$4,"",Dashboard!$E$4+19)</x:f>
        <x:v>36545</x:v>
      </x:c>
      <x:c r="F21" t="n">
        <x:f>IF(E21="","",SUMIFS('Ventas por medio'!$D$2:$D$301,'Ventas por medio'!$A$2:$A$301,E21))</x:f>
        <x:v>0</x:v>
      </x:c>
      <x:c r="G21" t="n">
        <x:f>IF(E21="","",SUMIFS('Cierres diarios'!$L$2:$L$101,'Cierres diarios'!$A$2:$A$101,E21))</x:f>
        <x:v>0</x:v>
      </x:c>
      <x:c r="H21" t="n">
        <x:f>IF(E21="","",COUNTIF('Cierres diarios'!$A$2:$A$101,E21))</x:f>
        <x:v>0</x:v>
      </x:c>
    </x:row>
    <x:row r="22">
      <x:c r="E22" t="n">
        <x:f>IF(Dashboard!$E$4+20&gt;Dashboard!$G$4,"",Dashboard!$E$4+20)</x:f>
        <x:v>36546</x:v>
      </x:c>
      <x:c r="F22" t="n">
        <x:f>IF(E22="","",SUMIFS('Ventas por medio'!$D$2:$D$301,'Ventas por medio'!$A$2:$A$301,E22))</x:f>
        <x:v>0</x:v>
      </x:c>
      <x:c r="G22" t="n">
        <x:f>IF(E22="","",SUMIFS('Cierres diarios'!$L$2:$L$101,'Cierres diarios'!$A$2:$A$101,E22))</x:f>
        <x:v>0</x:v>
      </x:c>
      <x:c r="H22" t="n">
        <x:f>IF(E22="","",COUNTIF('Cierres diarios'!$A$2:$A$101,E22))</x:f>
        <x:v>0</x:v>
      </x:c>
    </x:row>
    <x:row r="23">
      <x:c r="E23" t="n">
        <x:f>IF(Dashboard!$E$4+21&gt;Dashboard!$G$4,"",Dashboard!$E$4+21)</x:f>
        <x:v>36547</x:v>
      </x:c>
      <x:c r="F23" t="n">
        <x:f>IF(E23="","",SUMIFS('Ventas por medio'!$D$2:$D$301,'Ventas por medio'!$A$2:$A$301,E23))</x:f>
        <x:v>0</x:v>
      </x:c>
      <x:c r="G23" t="n">
        <x:f>IF(E23="","",SUMIFS('Cierres diarios'!$L$2:$L$101,'Cierres diarios'!$A$2:$A$101,E23))</x:f>
        <x:v>0</x:v>
      </x:c>
      <x:c r="H23" t="n">
        <x:f>IF(E23="","",COUNTIF('Cierres diarios'!$A$2:$A$101,E23))</x:f>
        <x:v>0</x:v>
      </x:c>
    </x:row>
    <x:row r="24">
      <x:c r="E24" t="n">
        <x:f>IF(Dashboard!$E$4+22&gt;Dashboard!$G$4,"",Dashboard!$E$4+22)</x:f>
        <x:v>36548</x:v>
      </x:c>
      <x:c r="F24" t="n">
        <x:f>IF(E24="","",SUMIFS('Ventas por medio'!$D$2:$D$301,'Ventas por medio'!$A$2:$A$301,E24))</x:f>
        <x:v>0</x:v>
      </x:c>
      <x:c r="G24" t="n">
        <x:f>IF(E24="","",SUMIFS('Cierres diarios'!$L$2:$L$101,'Cierres diarios'!$A$2:$A$101,E24))</x:f>
        <x:v>0</x:v>
      </x:c>
      <x:c r="H24" t="n">
        <x:f>IF(E24="","",COUNTIF('Cierres diarios'!$A$2:$A$101,E24))</x:f>
        <x:v>0</x:v>
      </x:c>
    </x:row>
    <x:row r="25">
      <x:c r="E25" t="n">
        <x:f>IF(Dashboard!$E$4+23&gt;Dashboard!$G$4,"",Dashboard!$E$4+23)</x:f>
        <x:v>36549</x:v>
      </x:c>
      <x:c r="F25" t="n">
        <x:f>IF(E25="","",SUMIFS('Ventas por medio'!$D$2:$D$301,'Ventas por medio'!$A$2:$A$301,E25))</x:f>
        <x:v>0</x:v>
      </x:c>
      <x:c r="G25" t="n">
        <x:f>IF(E25="","",SUMIFS('Cierres diarios'!$L$2:$L$101,'Cierres diarios'!$A$2:$A$101,E25))</x:f>
        <x:v>0</x:v>
      </x:c>
      <x:c r="H25" t="n">
        <x:f>IF(E25="","",COUNTIF('Cierres diarios'!$A$2:$A$101,E25))</x:f>
        <x:v>0</x:v>
      </x:c>
    </x:row>
    <x:row r="26">
      <x:c r="E26" t="n">
        <x:f>IF(Dashboard!$E$4+24&gt;Dashboard!$G$4,"",Dashboard!$E$4+24)</x:f>
        <x:v>36550</x:v>
      </x:c>
      <x:c r="F26" t="n">
        <x:f>IF(E26="","",SUMIFS('Ventas por medio'!$D$2:$D$301,'Ventas por medio'!$A$2:$A$301,E26))</x:f>
        <x:v>0</x:v>
      </x:c>
      <x:c r="G26" t="n">
        <x:f>IF(E26="","",SUMIFS('Cierres diarios'!$L$2:$L$101,'Cierres diarios'!$A$2:$A$101,E26))</x:f>
        <x:v>0</x:v>
      </x:c>
      <x:c r="H26" t="n">
        <x:f>IF(E26="","",COUNTIF('Cierres diarios'!$A$2:$A$101,E26))</x:f>
        <x:v>0</x:v>
      </x:c>
    </x:row>
    <x:row r="27">
      <x:c r="E27" t="n">
        <x:f>IF(Dashboard!$E$4+25&gt;Dashboard!$G$4,"",Dashboard!$E$4+25)</x:f>
        <x:v>36551</x:v>
      </x:c>
      <x:c r="F27" t="n">
        <x:f>IF(E27="","",SUMIFS('Ventas por medio'!$D$2:$D$301,'Ventas por medio'!$A$2:$A$301,E27))</x:f>
        <x:v>0</x:v>
      </x:c>
      <x:c r="G27" t="n">
        <x:f>IF(E27="","",SUMIFS('Cierres diarios'!$L$2:$L$101,'Cierres diarios'!$A$2:$A$101,E27))</x:f>
        <x:v>0</x:v>
      </x:c>
      <x:c r="H27" t="n">
        <x:f>IF(E27="","",COUNTIF('Cierres diarios'!$A$2:$A$101,E27))</x:f>
        <x:v>0</x:v>
      </x:c>
    </x:row>
    <x:row r="28">
      <x:c r="E28" t="n">
        <x:f>IF(Dashboard!$E$4+26&gt;Dashboard!$G$4,"",Dashboard!$E$4+26)</x:f>
        <x:v>36552</x:v>
      </x:c>
      <x:c r="F28" t="n">
        <x:f>IF(E28="","",SUMIFS('Ventas por medio'!$D$2:$D$301,'Ventas por medio'!$A$2:$A$301,E28))</x:f>
        <x:v>0</x:v>
      </x:c>
      <x:c r="G28" t="n">
        <x:f>IF(E28="","",SUMIFS('Cierres diarios'!$L$2:$L$101,'Cierres diarios'!$A$2:$A$101,E28))</x:f>
        <x:v>0</x:v>
      </x:c>
      <x:c r="H28" t="n">
        <x:f>IF(E28="","",COUNTIF('Cierres diarios'!$A$2:$A$101,E28))</x:f>
        <x:v>0</x:v>
      </x:c>
    </x:row>
    <x:row r="29">
      <x:c r="E29" t="n">
        <x:f>IF(Dashboard!$E$4+27&gt;Dashboard!$G$4,"",Dashboard!$E$4+27)</x:f>
        <x:v>36553</x:v>
      </x:c>
      <x:c r="F29" t="n">
        <x:f>IF(E29="","",SUMIFS('Ventas por medio'!$D$2:$D$301,'Ventas por medio'!$A$2:$A$301,E29))</x:f>
        <x:v>0</x:v>
      </x:c>
      <x:c r="G29" t="n">
        <x:f>IF(E29="","",SUMIFS('Cierres diarios'!$L$2:$L$101,'Cierres diarios'!$A$2:$A$101,E29))</x:f>
        <x:v>0</x:v>
      </x:c>
      <x:c r="H29" t="n">
        <x:f>IF(E29="","",COUNTIF('Cierres diarios'!$A$2:$A$101,E29))</x:f>
        <x:v>0</x:v>
      </x:c>
    </x:row>
    <x:row r="30">
      <x:c r="E30" t="n">
        <x:f>IF(Dashboard!$E$4+28&gt;Dashboard!$G$4,"",Dashboard!$E$4+28)</x:f>
        <x:v>36554</x:v>
      </x:c>
      <x:c r="F30" t="n">
        <x:f>IF(E30="","",SUMIFS('Ventas por medio'!$D$2:$D$301,'Ventas por medio'!$A$2:$A$301,E30))</x:f>
        <x:v>0</x:v>
      </x:c>
      <x:c r="G30" t="n">
        <x:f>IF(E30="","",SUMIFS('Cierres diarios'!$L$2:$L$101,'Cierres diarios'!$A$2:$A$101,E30))</x:f>
        <x:v>0</x:v>
      </x:c>
      <x:c r="H30" t="n">
        <x:f>IF(E30="","",COUNTIF('Cierres diarios'!$A$2:$A$101,E30))</x:f>
        <x:v>0</x:v>
      </x:c>
    </x:row>
    <x:row r="31">
      <x:c r="E31" t="n">
        <x:f>IF(Dashboard!$E$4+29&gt;Dashboard!$G$4,"",Dashboard!$E$4+29)</x:f>
        <x:v>36555</x:v>
      </x:c>
      <x:c r="F31" t="n">
        <x:f>IF(E31="","",SUMIFS('Ventas por medio'!$D$2:$D$301,'Ventas por medio'!$A$2:$A$301,E31))</x:f>
        <x:v>0</x:v>
      </x:c>
      <x:c r="G31" t="n">
        <x:f>IF(E31="","",SUMIFS('Cierres diarios'!$L$2:$L$101,'Cierres diarios'!$A$2:$A$101,E31))</x:f>
        <x:v>0</x:v>
      </x:c>
      <x:c r="H31" t="n">
        <x:f>IF(E31="","",COUNTIF('Cierres diarios'!$A$2:$A$101,E31))</x:f>
        <x:v>0</x:v>
      </x:c>
    </x:row>
    <x:row r="32">
      <x:c r="E32" t="n">
        <x:f>IF(Dashboard!$E$4+30&gt;Dashboard!$G$4,"",Dashboard!$E$4+30)</x:f>
        <x:v>36556</x:v>
      </x:c>
      <x:c r="F32" t="n">
        <x:f>IF(E32="","",SUMIFS('Ventas por medio'!$D$2:$D$301,'Ventas por medio'!$A$2:$A$301,E32))</x:f>
        <x:v>0</x:v>
      </x:c>
      <x:c r="G32" t="n">
        <x:f>IF(E32="","",SUMIFS('Cierres diarios'!$L$2:$L$101,'Cierres diarios'!$A$2:$A$101,E32))</x:f>
        <x:v>0</x:v>
      </x:c>
      <x:c r="H32" t="n">
        <x:f>IF(E32="","",COUNTIF('Cierres diarios'!$A$2:$A$101,E32))</x:f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5" hidden="0" customWidth="1"/>
  </x:cols>
  <x:sheetData>
    <x:row r="1" ht="34" customHeight="1">
      <x:c r="A1" s="43" t="str">
        <x:v>GUÍA RÁPIDA</x:v>
      </x:c>
      <x:c r="B1" s="43" t="str">
        <x:v>CIERRE DIARIO DE CAJA · RYORI</x:v>
      </x:c>
    </x:row>
    <x:row r="2" ht="39" customHeight="1">
      <x:c r="A2" s="40" t="str">
        <x:v>1 · Ventas por medio</x:v>
      </x:c>
      <x:c r="B2" s="40" t="str">
        <x:v>Registra por fecha y turno los importes del sistema y los importes verificados para efectivo, Yape, Plin, tarjetas, transferencias y delivery.</x:v>
      </x:c>
    </x:row>
    <x:row r="3" ht="39" customHeight="1">
      <x:c r="A3" s="40" t="str">
        <x:v>2 · Movimientos efectivo</x:v>
      </x:c>
      <x:c r="B3" s="40" t="str">
        <x:v>Registra entradas y salidas de efectivo por fecha y turno. Usa importes positivos y el tipo Entrada o Salida.</x:v>
      </x:c>
    </x:row>
    <x:row r="4" ht="39" customHeight="1">
      <x:c r="A4" s="40" t="str">
        <x:v>3 · Cierres diarios</x:v>
      </x:c>
      <x:c r="B4" s="40" t="str">
        <x:v>Registra fecha, turno, responsable, fondo inicial y efectivo contado. Los importes esperados y las diferencias se calculan automáticamente.</x:v>
      </x:c>
    </x:row>
    <x:row r="5" ht="39" customHeight="1">
      <x:c r="A5" s="40" t="str">
        <x:v>4 · Dashboard</x:v>
      </x:c>
      <x:c r="B5" s="40" t="str">
        <x:v>Selecciona Hoy, Esta semana, Este mes, Personalizado o Todo el historial. Los KPI y gráficos por medio de pago se filtran por fecha.</x:v>
      </x:c>
    </x:row>
    <x:row r="6" ht="39" customHeight="1">
      <x:c r="A6" s="40" t="str">
        <x:v>5 · Personalizado</x:v>
      </x:c>
      <x:c r="B6" s="40" t="str">
        <x:v>Edita las fechas en Configuración y selecciona Personalizado en el Dashboard.</x:v>
      </x:c>
    </x:row>
    <x:row r="7" ht="39" customHeight="1">
      <x:c r="A7" s="40" t="str">
        <x:v>Importante</x:v>
      </x:c>
      <x:c r="B7" s="40" t="str">
        <x:v>La diferencia total suma diferencia de efectivo y diferencias verificadas de los demás medios. No incluyas dos veces ventas en efectivo.</x:v>
      </x:c>
    </x:row>
    <x:row r="8" ht="39" customHeight="1">
      <x:c r="A8" s="40" t="str">
        <x:v>Tarjetas y delivery</x:v>
      </x:c>
      <x:c r="B8" s="40" t="str">
        <x:v>Si el abono aún está pendiente, no lo interpretes automáticamente como faltante: registra el importe verificado según la conciliación disponible.</x:v>
      </x:c>
    </x:row>
    <x:row r="9" ht="39" customHeight="1">
      <x:c r="A9" s="40" t="str">
        <x:v>Turnos</x:v>
      </x:c>
      <x:c r="B9" s="40" t="str">
        <x:v>Cada combinación fecha + turno debe ser única en Cierres diarios. Registra las ventas y los movimientos con ese mismo turno.</x:v>
      </x:c>
    </x:row>
    <x:row r="10" ht="39" customHeight="1">
      <x:c r="A10" s="40" t="str">
        <x:v>Datos de ejemplo</x:v>
      </x:c>
      <x:c r="B10" s="40" t="str">
        <x:v>Incluye cinco cierres de septiembre de 2026, treinta registros de ventas y siete movimientos de efectivo ficticios.</x:v>
      </x:c>
    </x:row>
    <x:row r="11" ht="39" customHeight="1">
      <x:c r="A11" s="40" t="str">
        <x:v>Alcance</x:v>
      </x:c>
      <x:c r="B11" s="40" t="str">
        <x:v>Es una conciliación operativa. No sustituye libros contables, arqueos formales ni conciliación bancaria completa.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0" hidden="0" customWidth="1"/>
  </x:cols>
  <x:sheetData>
    <x:row r="1" ht="34" customHeight="1">
      <x:c r="A1" s="43" t="str">
        <x:v>CONFIGURACIÓN</x:v>
      </x:c>
      <x:c r="B1" s="43" t="str">
        <x:v>VALOR</x:v>
      </x:c>
    </x:row>
    <x:row r="2">
      <x:c r="A2" t="str">
        <x:v>Negocio</x:v>
      </x:c>
      <x:c r="B2" t="str">
        <x:v>Restaurante de ejemplo</x:v>
      </x:c>
    </x:row>
    <x:row r="3">
      <x:c r="A3" t="str">
        <x:v>Desde personalizado</x:v>
      </x:c>
      <x:c r="B3" s="2" t="n">
        <x:v>46289</x:v>
      </x:c>
    </x:row>
    <x:row r="4">
      <x:c r="A4" t="str">
        <x:v>Hasta personalizado</x:v>
      </x:c>
      <x:c r="B4" s="2" t="n">
        <x:v>46293</x:v>
      </x:c>
    </x:row>
    <x:row r="5">
      <x:c r="A5" t="str">
        <x:v>Moneda</x:v>
      </x:c>
      <x:c r="B5" t="str">
        <x:v>S/</x:v>
      </x:c>
    </x:row>
    <x:row r="6">
      <x:c r="A6" t="str">
        <x:v>Nota</x:v>
      </x:c>
      <x:c r="B6" t="str">
        <x:v>Todos los importes de ejemplo son ficticios. Los pagos por tarjeta pueden liquidarse posteriormente.</x:v>
      </x:c>
    </x:row>
  </x:sheetData>
  <x:pageMargins left="0.7" right="0.7" top="0.75" bottom="0.75" header="0.3" footer="0.3"/>
</x:worksheet>
</file>